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40" windowHeight="8130" activeTab="4"/>
  </bookViews>
  <sheets>
    <sheet name="2019-2021" sheetId="5" r:id="rId1"/>
    <sheet name="Нормат.ЦБКС" sheetId="6" r:id="rId2"/>
    <sheet name="дши норм." sheetId="7" r:id="rId3"/>
    <sheet name="Нормат.РЦНТ" sheetId="8" r:id="rId4"/>
    <sheet name="Нормат.РДК" sheetId="10" r:id="rId5"/>
  </sheets>
  <calcPr calcId="144525"/>
</workbook>
</file>

<file path=xl/calcChain.xml><?xml version="1.0" encoding="utf-8"?>
<calcChain xmlns="http://schemas.openxmlformats.org/spreadsheetml/2006/main">
  <c r="C25" i="10" l="1"/>
  <c r="D25" i="10"/>
  <c r="E25" i="10"/>
  <c r="F25" i="10"/>
  <c r="B25" i="10"/>
  <c r="C21" i="10"/>
  <c r="D21" i="10"/>
  <c r="E21" i="10"/>
  <c r="F21" i="10"/>
  <c r="B21" i="10"/>
  <c r="C17" i="10"/>
  <c r="D17" i="10"/>
  <c r="E17" i="10"/>
  <c r="F17" i="10"/>
  <c r="B17" i="10"/>
  <c r="C13" i="10"/>
  <c r="D13" i="10"/>
  <c r="E13" i="10"/>
  <c r="F13" i="10"/>
  <c r="B13" i="10"/>
  <c r="C9" i="10"/>
  <c r="D9" i="10"/>
  <c r="E9" i="10"/>
  <c r="F9" i="10"/>
  <c r="B9" i="10"/>
  <c r="C25" i="8"/>
  <c r="D25" i="8"/>
  <c r="E25" i="8"/>
  <c r="F25" i="8"/>
  <c r="B25" i="8"/>
  <c r="C21" i="8"/>
  <c r="D21" i="8"/>
  <c r="E21" i="8"/>
  <c r="F21" i="8"/>
  <c r="B21" i="8"/>
  <c r="C17" i="8"/>
  <c r="D17" i="8"/>
  <c r="E17" i="8"/>
  <c r="F17" i="8"/>
  <c r="B17" i="8"/>
  <c r="C13" i="8"/>
  <c r="D13" i="8"/>
  <c r="E13" i="8"/>
  <c r="F13" i="8"/>
  <c r="B13" i="8"/>
  <c r="C9" i="8"/>
  <c r="D9" i="8"/>
  <c r="E9" i="8"/>
  <c r="F9" i="8"/>
  <c r="B9" i="8"/>
  <c r="C9" i="7"/>
  <c r="D9" i="7"/>
  <c r="E9" i="7"/>
  <c r="F9" i="7"/>
  <c r="B9" i="7"/>
  <c r="C33" i="6"/>
  <c r="D33" i="6"/>
  <c r="E33" i="6"/>
  <c r="F33" i="6"/>
  <c r="B33" i="6"/>
  <c r="C29" i="6"/>
  <c r="D29" i="6"/>
  <c r="E29" i="6"/>
  <c r="F29" i="6"/>
  <c r="B29" i="6"/>
  <c r="C25" i="6"/>
  <c r="D25" i="6"/>
  <c r="E25" i="6"/>
  <c r="F25" i="6"/>
  <c r="B25" i="6"/>
  <c r="C21" i="6"/>
  <c r="D21" i="6"/>
  <c r="E21" i="6"/>
  <c r="F21" i="6"/>
  <c r="B21" i="6"/>
  <c r="C17" i="6"/>
  <c r="D17" i="6"/>
  <c r="E17" i="6"/>
  <c r="F17" i="6"/>
  <c r="B17" i="6"/>
  <c r="C13" i="6"/>
  <c r="D13" i="6"/>
  <c r="E13" i="6"/>
  <c r="F13" i="6"/>
  <c r="B13" i="6"/>
  <c r="C9" i="6"/>
  <c r="D9" i="6"/>
  <c r="E9" i="6"/>
  <c r="F9" i="6"/>
  <c r="B9" i="6"/>
  <c r="P26" i="10" l="1"/>
  <c r="O26" i="10"/>
  <c r="N26" i="10"/>
  <c r="M26" i="10"/>
  <c r="L26" i="10"/>
  <c r="P22" i="10"/>
  <c r="O22" i="10"/>
  <c r="N22" i="10"/>
  <c r="M22" i="10"/>
  <c r="L22" i="10"/>
  <c r="P18" i="10"/>
  <c r="O18" i="10"/>
  <c r="N18" i="10"/>
  <c r="M18" i="10"/>
  <c r="L18" i="10"/>
  <c r="P14" i="10"/>
  <c r="O14" i="10"/>
  <c r="N14" i="10"/>
  <c r="M14" i="10"/>
  <c r="L14" i="10"/>
  <c r="P10" i="10"/>
  <c r="O10" i="10"/>
  <c r="N10" i="10"/>
  <c r="M10" i="10"/>
  <c r="L10" i="10"/>
  <c r="P10" i="7" l="1"/>
  <c r="P26" i="8"/>
  <c r="O26" i="8"/>
  <c r="N26" i="8"/>
  <c r="M26" i="8"/>
  <c r="L26" i="8"/>
  <c r="P22" i="8"/>
  <c r="O22" i="8"/>
  <c r="N22" i="8"/>
  <c r="M22" i="8"/>
  <c r="L22" i="8"/>
  <c r="P18" i="8"/>
  <c r="O18" i="8"/>
  <c r="N18" i="8"/>
  <c r="M18" i="8"/>
  <c r="L18" i="8"/>
  <c r="P14" i="8"/>
  <c r="O14" i="8"/>
  <c r="N14" i="8"/>
  <c r="M14" i="8"/>
  <c r="L14" i="8"/>
  <c r="P10" i="8"/>
  <c r="O10" i="8"/>
  <c r="N10" i="8"/>
  <c r="M10" i="8"/>
  <c r="L10" i="8"/>
  <c r="M10" i="7"/>
  <c r="N10" i="7"/>
  <c r="O10" i="7"/>
  <c r="L10" i="7"/>
  <c r="O18" i="6" l="1"/>
  <c r="P18" i="6"/>
  <c r="N18" i="6"/>
  <c r="M34" i="6"/>
  <c r="N34" i="6"/>
  <c r="O34" i="6"/>
  <c r="P34" i="6"/>
  <c r="L34" i="6"/>
  <c r="M10" i="6" l="1"/>
  <c r="N10" i="6"/>
  <c r="O10" i="6"/>
  <c r="P10" i="6"/>
  <c r="M14" i="6"/>
  <c r="N14" i="6"/>
  <c r="O14" i="6"/>
  <c r="P14" i="6"/>
  <c r="M18" i="6"/>
  <c r="M22" i="6"/>
  <c r="N22" i="6"/>
  <c r="O22" i="6"/>
  <c r="P22" i="6"/>
  <c r="M26" i="6"/>
  <c r="N26" i="6"/>
  <c r="O26" i="6"/>
  <c r="P26" i="6"/>
  <c r="L10" i="6"/>
  <c r="L14" i="6"/>
  <c r="L18" i="6"/>
  <c r="L22" i="6"/>
  <c r="L26" i="6"/>
  <c r="M30" i="6"/>
  <c r="N30" i="6"/>
  <c r="O30" i="6"/>
  <c r="P30" i="6"/>
  <c r="L30" i="6"/>
  <c r="K25" i="5"/>
  <c r="J25" i="5"/>
  <c r="I25" i="5"/>
  <c r="K24" i="5"/>
  <c r="J24" i="5"/>
  <c r="I24" i="5"/>
  <c r="K23" i="5"/>
  <c r="J23" i="5"/>
  <c r="I23" i="5"/>
  <c r="K22" i="5"/>
  <c r="J22" i="5"/>
  <c r="I22" i="5"/>
  <c r="K21" i="5"/>
  <c r="J21" i="5"/>
  <c r="I21" i="5"/>
  <c r="K19" i="5"/>
  <c r="J19" i="5"/>
  <c r="I19" i="5"/>
  <c r="K18" i="5"/>
  <c r="J18" i="5"/>
  <c r="I18" i="5"/>
  <c r="K17" i="5"/>
  <c r="J17" i="5"/>
  <c r="I17" i="5"/>
  <c r="K16" i="5"/>
  <c r="J16" i="5"/>
  <c r="I16" i="5"/>
  <c r="K15" i="5"/>
  <c r="J15" i="5"/>
  <c r="I15" i="5"/>
  <c r="K13" i="5"/>
  <c r="J13" i="5"/>
  <c r="I13" i="5"/>
  <c r="K12" i="5"/>
  <c r="J12" i="5"/>
  <c r="I12" i="5"/>
  <c r="K11" i="5"/>
  <c r="J11" i="5"/>
  <c r="I11" i="5"/>
  <c r="K10" i="5"/>
  <c r="J10" i="5"/>
  <c r="I10" i="5"/>
  <c r="K9" i="5"/>
  <c r="J9" i="5"/>
  <c r="I9" i="5"/>
  <c r="K8" i="5"/>
  <c r="J8" i="5"/>
  <c r="I8" i="5"/>
  <c r="K7" i="5"/>
  <c r="J7" i="5"/>
  <c r="I7" i="5"/>
  <c r="N6" i="5"/>
  <c r="M6" i="5"/>
  <c r="L6" i="5"/>
  <c r="H6" i="5"/>
  <c r="G6" i="5"/>
  <c r="F6" i="5"/>
  <c r="E6" i="5"/>
  <c r="K5" i="5"/>
  <c r="J5" i="5"/>
  <c r="I5" i="5"/>
  <c r="Q5" i="5" l="1"/>
  <c r="Q6" i="5" s="1"/>
  <c r="J6" i="5"/>
  <c r="S6" i="5" s="1"/>
  <c r="P5" i="5"/>
  <c r="P6" i="5" s="1"/>
  <c r="O5" i="5"/>
  <c r="O6" i="5" s="1"/>
  <c r="J26" i="5"/>
  <c r="S26" i="5" s="1"/>
  <c r="I26" i="5"/>
  <c r="O26" i="5" s="1"/>
  <c r="K26" i="5"/>
  <c r="T26" i="5" s="1"/>
  <c r="K20" i="5"/>
  <c r="T20" i="5" s="1"/>
  <c r="J20" i="5"/>
  <c r="P20" i="5" s="1"/>
  <c r="I20" i="5"/>
  <c r="O20" i="5" s="1"/>
  <c r="J14" i="5"/>
  <c r="S14" i="5" s="1"/>
  <c r="K14" i="5"/>
  <c r="Q14" i="5" s="1"/>
  <c r="I6" i="5"/>
  <c r="R6" i="5" s="1"/>
  <c r="I14" i="5"/>
  <c r="O14" i="5" s="1"/>
  <c r="K6" i="5"/>
  <c r="T6" i="5" s="1"/>
  <c r="R26" i="5" l="1"/>
  <c r="P26" i="5"/>
  <c r="Q26" i="5"/>
  <c r="Q20" i="5"/>
  <c r="S20" i="5"/>
  <c r="R20" i="5"/>
  <c r="P14" i="5"/>
  <c r="T14" i="5"/>
  <c r="R14" i="5"/>
</calcChain>
</file>

<file path=xl/sharedStrings.xml><?xml version="1.0" encoding="utf-8"?>
<sst xmlns="http://schemas.openxmlformats.org/spreadsheetml/2006/main" count="902" uniqueCount="67">
  <si>
    <t>№ п/п</t>
  </si>
  <si>
    <t>Наименование учреждения</t>
  </si>
  <si>
    <t>Наименование услуги, работы</t>
  </si>
  <si>
    <t xml:space="preserve">Ед. изм. услуги </t>
  </si>
  <si>
    <t>Кол-во</t>
  </si>
  <si>
    <t>Распределено по проекту бюджета</t>
  </si>
  <si>
    <t>Недостаток</t>
  </si>
  <si>
    <t>МБОУДОД "Бичурская ДШИ"</t>
  </si>
  <si>
    <t>Услуга: Реализация допол-нительных общеобразова-тельных предпрофессиональных программ.</t>
  </si>
  <si>
    <t>чел.</t>
  </si>
  <si>
    <t>Норматив (руб.)</t>
  </si>
  <si>
    <t>Потребность (тыс.руб.)</t>
  </si>
  <si>
    <t>ИТОГО по Бичурской ДШИ</t>
  </si>
  <si>
    <t>МБУ  "Бичурская ЦБКС"</t>
  </si>
  <si>
    <t>Услуга: Библиотечное, библи-ографическое и информа-ционное обслуживание пользователей бибилиотек</t>
  </si>
  <si>
    <t>Работа: Формирование, учет, изучение, обеспечение физического сохранения и безопасности фондов библиотек</t>
  </si>
  <si>
    <t>кол-во документов ед.</t>
  </si>
  <si>
    <t xml:space="preserve">Человек Ед. </t>
  </si>
  <si>
    <t>Кол-во посетителей</t>
  </si>
  <si>
    <t>Кол-во выставок</t>
  </si>
  <si>
    <t>ИТОГО ПО МБУ "Бичурская ЦБКС"</t>
  </si>
  <si>
    <t>Работа:Предоставление консультационных и методических услуг</t>
  </si>
  <si>
    <t>Работа: Количество обработанных документов и созданных каталогов</t>
  </si>
  <si>
    <t>Услуга: Публичный показ музейных предметов, музейных коллекций</t>
  </si>
  <si>
    <t>Работа: Создание экспозиций  (выставок) музев</t>
  </si>
  <si>
    <t>Работа : Формирование, учет, изучение, обеспечение физического сохранения и безопасности музейных, предметов, музейных коллекций</t>
  </si>
  <si>
    <t>Кол-во музейных предметов</t>
  </si>
  <si>
    <t>Услуга: Организация мероприятий</t>
  </si>
  <si>
    <t>кол-во участников чел.</t>
  </si>
  <si>
    <t>Работа: Организация деятельности клубных формирований и формирований и самодеятельного народного творчества</t>
  </si>
  <si>
    <t>кол-во формир. Един.</t>
  </si>
  <si>
    <t>Работа: Предоставление консультанционных и методических услуг</t>
  </si>
  <si>
    <t>Работа: Организация мероприятий</t>
  </si>
  <si>
    <t>кол-во мероприятий ед.</t>
  </si>
  <si>
    <t>Работа: Выявление, изучение, сохранение, развитие и популяризация объектов нематериального культурного наследия народов РФ в области традиционной народной культуры</t>
  </si>
  <si>
    <t>МБУК "Районный центр народного творчества"</t>
  </si>
  <si>
    <t>МБУК "Районный дом культуры"</t>
  </si>
  <si>
    <t>ИТОГО по МБУК "РЦНТ"</t>
  </si>
  <si>
    <t>ИТОГО по МБУК "РДК"</t>
  </si>
  <si>
    <t>Расчет составил  _______________________  /Петрова Н.Д./</t>
  </si>
  <si>
    <t>Процент обеспечения</t>
  </si>
  <si>
    <t>Расчет  потребности  финансовых  средств  согласно нормативов по  МУ Управление культуры на 2019-2020г. За счет местного бюджета</t>
  </si>
  <si>
    <t>Наименование</t>
  </si>
  <si>
    <t>Объем средств на оказания государственной услуги (работы)</t>
  </si>
  <si>
    <t>Объем оказания услуги (работы)</t>
  </si>
  <si>
    <t>Нормативные затраты</t>
  </si>
  <si>
    <t>Отчетный финансовый год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</si>
  <si>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</si>
  <si>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</si>
  <si>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</si>
  <si>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</si>
  <si>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Единица измерения:</t>
  </si>
  <si>
    <t>тыс. руб.</t>
  </si>
  <si>
    <t>12=2/7</t>
  </si>
  <si>
    <t>13=3/8</t>
  </si>
  <si>
    <t>14=4/9</t>
  </si>
  <si>
    <t>15=5/10</t>
  </si>
  <si>
    <t>16=6/11</t>
  </si>
  <si>
    <t>х</t>
  </si>
  <si>
    <t>ИТОГО:</t>
  </si>
  <si>
    <t xml:space="preserve">Прямые затраты </t>
  </si>
  <si>
    <t>Общехозяйственные нужды</t>
  </si>
  <si>
    <t xml:space="preserve">Общехозяйственные нужды </t>
  </si>
  <si>
    <t>Определение нормативных затрат по государственным услугам (работам) по МУ Бичурская ЦБКС на 2019г. и последующие года 2020-2021г.</t>
  </si>
  <si>
    <t>Определение нормативных затрат по государственным услугам (работам)МБУДО "Бичурская ДШИ" на 2019г.</t>
  </si>
  <si>
    <t>Определение нормативных затрат по государственным услугам (работам) по МБУК "РЦНТ" на 2019г. и последующие года 2020-2021г.</t>
  </si>
  <si>
    <t>Определение нормативных затрат по государственным услугам (работам) по МБУК "РДК" на 2019г. и последующие года 2020-2021г.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</si>
</sst>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0" fillId="0" borderId="7" xfId="0" applyBorder="1" applyAlignment="1">
      <alignment horizont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/>
    <xf numFmtId="0" fontId="4" fillId="0" borderId="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165" fontId="3" fillId="0" borderId="12" xfId="0" applyNumberFormat="1" applyFont="1" applyBorder="1"/>
    <xf numFmtId="165" fontId="3" fillId="0" borderId="12" xfId="0" applyNumberFormat="1" applyFont="1" applyBorder="1" applyAlignment="1">
      <alignment horizontal="center" wrapText="1"/>
    </xf>
    <xf numFmtId="165" fontId="3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C22" workbookViewId="0">
      <selection activeCell="N20" sqref="N20"/>
    </sheetView>
  </sheetViews>
  <sheetFormatPr defaultRowHeight="15" x14ac:dyDescent="0.25"/>
  <cols>
    <col min="1" max="1" width="4.85546875" customWidth="1"/>
    <col min="2" max="2" width="17" customWidth="1"/>
    <col min="3" max="3" width="28.5703125" customWidth="1"/>
    <col min="4" max="4" width="9.140625" customWidth="1"/>
    <col min="5" max="5" width="8" customWidth="1"/>
    <col min="6" max="6" width="8.28515625" customWidth="1"/>
    <col min="7" max="7" width="7.85546875" customWidth="1"/>
    <col min="8" max="8" width="8.85546875" customWidth="1"/>
    <col min="9" max="9" width="10" customWidth="1"/>
    <col min="10" max="10" width="9.85546875" customWidth="1"/>
    <col min="11" max="12" width="9.7109375" customWidth="1"/>
    <col min="13" max="13" width="8.5703125" customWidth="1"/>
    <col min="14" max="14" width="8.28515625" customWidth="1"/>
    <col min="15" max="15" width="8.5703125" customWidth="1"/>
    <col min="16" max="16" width="8.42578125" customWidth="1"/>
    <col min="17" max="17" width="10.85546875" customWidth="1"/>
  </cols>
  <sheetData>
    <row r="1" spans="1:20" x14ac:dyDescent="0.25">
      <c r="F1" t="s">
        <v>41</v>
      </c>
    </row>
    <row r="3" spans="1:20" ht="32.25" customHeight="1" x14ac:dyDescent="0.25">
      <c r="A3" s="46" t="s">
        <v>0</v>
      </c>
      <c r="B3" s="46" t="s">
        <v>1</v>
      </c>
      <c r="C3" s="46" t="s">
        <v>2</v>
      </c>
      <c r="D3" s="46" t="s">
        <v>3</v>
      </c>
      <c r="E3" s="43" t="s">
        <v>4</v>
      </c>
      <c r="F3" s="44"/>
      <c r="G3" s="45"/>
      <c r="H3" s="46" t="s">
        <v>10</v>
      </c>
      <c r="I3" s="43" t="s">
        <v>11</v>
      </c>
      <c r="J3" s="44"/>
      <c r="K3" s="45"/>
      <c r="L3" s="43" t="s">
        <v>5</v>
      </c>
      <c r="M3" s="44"/>
      <c r="N3" s="45"/>
      <c r="O3" s="40" t="s">
        <v>6</v>
      </c>
      <c r="P3" s="41"/>
      <c r="Q3" s="42"/>
      <c r="R3" s="40" t="s">
        <v>40</v>
      </c>
      <c r="S3" s="41"/>
      <c r="T3" s="42"/>
    </row>
    <row r="4" spans="1:20" x14ac:dyDescent="0.25">
      <c r="A4" s="48"/>
      <c r="B4" s="48"/>
      <c r="C4" s="48"/>
      <c r="D4" s="48"/>
      <c r="E4" s="14">
        <v>2019</v>
      </c>
      <c r="F4" s="14">
        <v>2020</v>
      </c>
      <c r="G4" s="6">
        <v>2021</v>
      </c>
      <c r="H4" s="47"/>
      <c r="I4" s="14">
        <v>2019</v>
      </c>
      <c r="J4" s="14">
        <v>2020</v>
      </c>
      <c r="K4" s="6">
        <v>2021</v>
      </c>
      <c r="L4" s="14">
        <v>2019</v>
      </c>
      <c r="M4" s="14">
        <v>2020</v>
      </c>
      <c r="N4" s="6">
        <v>2021</v>
      </c>
      <c r="O4" s="14">
        <v>2019</v>
      </c>
      <c r="P4" s="14">
        <v>2020</v>
      </c>
      <c r="Q4" s="6">
        <v>2021</v>
      </c>
      <c r="R4" s="14">
        <v>2019</v>
      </c>
      <c r="S4" s="14">
        <v>2020</v>
      </c>
      <c r="T4" s="6">
        <v>2021</v>
      </c>
    </row>
    <row r="5" spans="1:20" ht="73.5" customHeight="1" x14ac:dyDescent="0.25">
      <c r="A5" s="3">
        <v>1</v>
      </c>
      <c r="B5" s="10" t="s">
        <v>7</v>
      </c>
      <c r="C5" s="5" t="s">
        <v>8</v>
      </c>
      <c r="D5" s="3" t="s">
        <v>9</v>
      </c>
      <c r="E5" s="3">
        <v>101</v>
      </c>
      <c r="F5" s="3">
        <v>102</v>
      </c>
      <c r="G5" s="3">
        <v>102</v>
      </c>
      <c r="H5" s="3">
        <v>55372</v>
      </c>
      <c r="I5" s="3">
        <f>SUM(H5*E5/1000)</f>
        <v>5592.5720000000001</v>
      </c>
      <c r="J5" s="3">
        <f>SUM(F5*H5/1000)</f>
        <v>5647.9440000000004</v>
      </c>
      <c r="K5" s="3">
        <f>SUM(G5*H5/1000)</f>
        <v>5647.9440000000004</v>
      </c>
      <c r="L5" s="3">
        <v>5251.8680000000004</v>
      </c>
      <c r="M5" s="3"/>
      <c r="N5" s="3"/>
      <c r="O5" s="3">
        <f>SUM(I5-L5)</f>
        <v>340.70399999999972</v>
      </c>
      <c r="P5" s="3">
        <f t="shared" ref="P5:Q5" si="0">SUM(J5-M5)</f>
        <v>5647.9440000000004</v>
      </c>
      <c r="Q5" s="3">
        <f t="shared" si="0"/>
        <v>5647.9440000000004</v>
      </c>
      <c r="R5" s="3"/>
      <c r="S5" s="3"/>
      <c r="T5" s="3"/>
    </row>
    <row r="6" spans="1:20" ht="15.75" x14ac:dyDescent="0.25">
      <c r="A6" s="37" t="s">
        <v>12</v>
      </c>
      <c r="B6" s="38"/>
      <c r="C6" s="39"/>
      <c r="D6" s="7"/>
      <c r="E6" s="7">
        <f>SUM(E5)</f>
        <v>101</v>
      </c>
      <c r="F6" s="7">
        <f t="shared" ref="F6:Q6" si="1">SUM(F5)</f>
        <v>102</v>
      </c>
      <c r="G6" s="7">
        <f t="shared" si="1"/>
        <v>102</v>
      </c>
      <c r="H6" s="7">
        <f t="shared" si="1"/>
        <v>55372</v>
      </c>
      <c r="I6" s="7">
        <f t="shared" si="1"/>
        <v>5592.5720000000001</v>
      </c>
      <c r="J6" s="7">
        <f t="shared" si="1"/>
        <v>5647.9440000000004</v>
      </c>
      <c r="K6" s="7">
        <f t="shared" si="1"/>
        <v>5647.9440000000004</v>
      </c>
      <c r="L6" s="7">
        <f t="shared" si="1"/>
        <v>5251.8680000000004</v>
      </c>
      <c r="M6" s="7">
        <f t="shared" si="1"/>
        <v>0</v>
      </c>
      <c r="N6" s="7">
        <f t="shared" si="1"/>
        <v>0</v>
      </c>
      <c r="O6" s="7">
        <f t="shared" si="1"/>
        <v>340.70399999999972</v>
      </c>
      <c r="P6" s="7">
        <f t="shared" si="1"/>
        <v>5647.9440000000004</v>
      </c>
      <c r="Q6" s="7">
        <f t="shared" si="1"/>
        <v>5647.9440000000004</v>
      </c>
      <c r="R6" s="13">
        <f>SUM(L6*100/I6)</f>
        <v>93.907919290086923</v>
      </c>
      <c r="S6" s="13">
        <f t="shared" ref="S6:T6" si="2">SUM(M6*100/J6)</f>
        <v>0</v>
      </c>
      <c r="T6" s="13">
        <f t="shared" si="2"/>
        <v>0</v>
      </c>
    </row>
    <row r="7" spans="1:20" ht="60" x14ac:dyDescent="0.25">
      <c r="A7" s="28">
        <v>2</v>
      </c>
      <c r="B7" s="34" t="s">
        <v>13</v>
      </c>
      <c r="C7" s="5" t="s">
        <v>14</v>
      </c>
      <c r="D7" s="5" t="s">
        <v>17</v>
      </c>
      <c r="E7" s="3">
        <v>152000</v>
      </c>
      <c r="F7" s="3">
        <v>152000</v>
      </c>
      <c r="G7" s="3">
        <v>152000</v>
      </c>
      <c r="H7" s="3">
        <v>53</v>
      </c>
      <c r="I7" s="3">
        <f t="shared" ref="I7:I25" si="3">SUM(H7*E7/1000)</f>
        <v>8056</v>
      </c>
      <c r="J7" s="3">
        <f t="shared" ref="J7:J25" si="4">SUM(F7*H7/1000)</f>
        <v>8056</v>
      </c>
      <c r="K7" s="3">
        <f t="shared" ref="K7:K25" si="5">SUM(G7*H7/1000)</f>
        <v>8056</v>
      </c>
      <c r="L7" s="3"/>
      <c r="M7" s="3"/>
      <c r="N7" s="3"/>
      <c r="O7" s="3"/>
      <c r="P7" s="3"/>
      <c r="Q7" s="3"/>
      <c r="R7" s="3"/>
      <c r="S7" s="3"/>
      <c r="T7" s="3"/>
    </row>
    <row r="8" spans="1:20" ht="75" x14ac:dyDescent="0.25">
      <c r="A8" s="29"/>
      <c r="B8" s="35"/>
      <c r="C8" s="5" t="s">
        <v>15</v>
      </c>
      <c r="D8" s="5" t="s">
        <v>16</v>
      </c>
      <c r="E8" s="3">
        <v>200000</v>
      </c>
      <c r="F8" s="3">
        <v>200000</v>
      </c>
      <c r="G8" s="3">
        <v>200000</v>
      </c>
      <c r="H8" s="3">
        <v>18</v>
      </c>
      <c r="I8" s="3">
        <f t="shared" si="3"/>
        <v>3600</v>
      </c>
      <c r="J8" s="3">
        <f t="shared" si="4"/>
        <v>3600</v>
      </c>
      <c r="K8" s="3">
        <f t="shared" si="5"/>
        <v>3600</v>
      </c>
      <c r="L8" s="3"/>
      <c r="M8" s="3"/>
      <c r="N8" s="3"/>
      <c r="O8" s="3"/>
      <c r="P8" s="3"/>
      <c r="Q8" s="3"/>
      <c r="R8" s="3"/>
      <c r="S8" s="3"/>
      <c r="T8" s="3"/>
    </row>
    <row r="9" spans="1:20" ht="45" x14ac:dyDescent="0.25">
      <c r="A9" s="29"/>
      <c r="B9" s="35"/>
      <c r="C9" s="5" t="s">
        <v>21</v>
      </c>
      <c r="D9" s="5" t="s">
        <v>16</v>
      </c>
      <c r="E9" s="3">
        <v>19</v>
      </c>
      <c r="F9" s="3">
        <v>19</v>
      </c>
      <c r="G9" s="3">
        <v>19</v>
      </c>
      <c r="H9" s="3">
        <v>21763</v>
      </c>
      <c r="I9" s="3">
        <f t="shared" si="3"/>
        <v>413.49700000000001</v>
      </c>
      <c r="J9" s="3">
        <f t="shared" si="4"/>
        <v>413.49700000000001</v>
      </c>
      <c r="K9" s="3">
        <f t="shared" si="5"/>
        <v>413.49700000000001</v>
      </c>
      <c r="L9" s="3"/>
      <c r="M9" s="3"/>
      <c r="N9" s="3"/>
      <c r="O9" s="3"/>
      <c r="P9" s="3"/>
      <c r="Q9" s="3"/>
      <c r="R9" s="3"/>
      <c r="S9" s="3"/>
      <c r="T9" s="3"/>
    </row>
    <row r="10" spans="1:20" ht="45" x14ac:dyDescent="0.25">
      <c r="A10" s="29"/>
      <c r="B10" s="35"/>
      <c r="C10" s="5" t="s">
        <v>22</v>
      </c>
      <c r="D10" s="5" t="s">
        <v>16</v>
      </c>
      <c r="E10" s="3">
        <v>1530</v>
      </c>
      <c r="F10" s="3">
        <v>1530</v>
      </c>
      <c r="G10" s="3">
        <v>1530</v>
      </c>
      <c r="H10" s="3">
        <v>2141</v>
      </c>
      <c r="I10" s="3">
        <f t="shared" si="3"/>
        <v>3275.73</v>
      </c>
      <c r="J10" s="3">
        <f t="shared" si="4"/>
        <v>3275.73</v>
      </c>
      <c r="K10" s="3">
        <f t="shared" si="5"/>
        <v>3275.73</v>
      </c>
      <c r="L10" s="3"/>
      <c r="M10" s="3"/>
      <c r="N10" s="3"/>
      <c r="O10" s="3"/>
      <c r="P10" s="3"/>
      <c r="Q10" s="3"/>
      <c r="R10" s="3"/>
      <c r="S10" s="3"/>
      <c r="T10" s="3"/>
    </row>
    <row r="11" spans="1:20" ht="45" x14ac:dyDescent="0.25">
      <c r="A11" s="29"/>
      <c r="B11" s="35"/>
      <c r="C11" s="5" t="s">
        <v>23</v>
      </c>
      <c r="D11" s="8" t="s">
        <v>18</v>
      </c>
      <c r="E11" s="3">
        <v>3060</v>
      </c>
      <c r="F11" s="3">
        <v>3060</v>
      </c>
      <c r="G11" s="3">
        <v>3060</v>
      </c>
      <c r="H11" s="3">
        <v>119</v>
      </c>
      <c r="I11" s="3">
        <f t="shared" si="3"/>
        <v>364.14</v>
      </c>
      <c r="J11" s="3">
        <f t="shared" si="4"/>
        <v>364.14</v>
      </c>
      <c r="K11" s="3">
        <f t="shared" si="5"/>
        <v>364.14</v>
      </c>
      <c r="L11" s="3"/>
      <c r="M11" s="3"/>
      <c r="N11" s="3"/>
      <c r="O11" s="3"/>
      <c r="P11" s="3"/>
      <c r="Q11" s="3"/>
      <c r="R11" s="3"/>
      <c r="S11" s="3"/>
      <c r="T11" s="3"/>
    </row>
    <row r="12" spans="1:20" ht="34.5" customHeight="1" x14ac:dyDescent="0.25">
      <c r="A12" s="29"/>
      <c r="B12" s="35"/>
      <c r="C12" s="5" t="s">
        <v>24</v>
      </c>
      <c r="D12" s="5" t="s">
        <v>19</v>
      </c>
      <c r="E12" s="3">
        <v>20</v>
      </c>
      <c r="F12" s="3">
        <v>20</v>
      </c>
      <c r="G12" s="3">
        <v>20</v>
      </c>
      <c r="H12" s="3">
        <v>4065</v>
      </c>
      <c r="I12" s="3">
        <f t="shared" si="3"/>
        <v>81.3</v>
      </c>
      <c r="J12" s="3">
        <f t="shared" si="4"/>
        <v>81.3</v>
      </c>
      <c r="K12" s="3">
        <f t="shared" si="5"/>
        <v>81.3</v>
      </c>
      <c r="L12" s="3"/>
      <c r="M12" s="3"/>
      <c r="N12" s="3"/>
      <c r="O12" s="3"/>
      <c r="P12" s="3"/>
      <c r="Q12" s="3"/>
      <c r="R12" s="3"/>
      <c r="S12" s="3"/>
      <c r="T12" s="3"/>
    </row>
    <row r="13" spans="1:20" ht="92.25" customHeight="1" x14ac:dyDescent="0.25">
      <c r="A13" s="29"/>
      <c r="B13" s="35"/>
      <c r="C13" s="5" t="s">
        <v>25</v>
      </c>
      <c r="D13" s="9" t="s">
        <v>26</v>
      </c>
      <c r="E13" s="3">
        <v>1450</v>
      </c>
      <c r="F13" s="3">
        <v>1450</v>
      </c>
      <c r="G13" s="3">
        <v>1450</v>
      </c>
      <c r="H13" s="3">
        <v>89</v>
      </c>
      <c r="I13" s="3">
        <f t="shared" si="3"/>
        <v>129.05000000000001</v>
      </c>
      <c r="J13" s="3">
        <f t="shared" si="4"/>
        <v>129.05000000000001</v>
      </c>
      <c r="K13" s="3">
        <f t="shared" si="5"/>
        <v>129.05000000000001</v>
      </c>
      <c r="L13" s="3"/>
      <c r="M13" s="3"/>
      <c r="N13" s="3"/>
      <c r="O13" s="3"/>
      <c r="P13" s="3"/>
      <c r="Q13" s="3"/>
      <c r="R13" s="3"/>
      <c r="S13" s="3"/>
      <c r="T13" s="3"/>
    </row>
    <row r="14" spans="1:20" ht="15.75" x14ac:dyDescent="0.25">
      <c r="A14" s="30"/>
      <c r="B14" s="36"/>
      <c r="C14" s="37" t="s">
        <v>20</v>
      </c>
      <c r="D14" s="39"/>
      <c r="E14" s="7"/>
      <c r="F14" s="7"/>
      <c r="G14" s="7"/>
      <c r="H14" s="7"/>
      <c r="I14" s="7">
        <f>SUM(I7:I13)</f>
        <v>15919.716999999997</v>
      </c>
      <c r="J14" s="7">
        <f t="shared" ref="J14:K14" si="6">SUM(J7:J13)</f>
        <v>15919.716999999997</v>
      </c>
      <c r="K14" s="7">
        <f t="shared" si="6"/>
        <v>15919.716999999997</v>
      </c>
      <c r="L14" s="7">
        <v>14650.49</v>
      </c>
      <c r="M14" s="7"/>
      <c r="N14" s="7"/>
      <c r="O14" s="7">
        <f>SUM(I14-L14)</f>
        <v>1269.2269999999971</v>
      </c>
      <c r="P14" s="7">
        <f t="shared" ref="P14:Q14" si="7">SUM(J14-M14)</f>
        <v>15919.716999999997</v>
      </c>
      <c r="Q14" s="7">
        <f t="shared" si="7"/>
        <v>15919.716999999997</v>
      </c>
      <c r="R14" s="13">
        <f>SUM(L14*100/I14)</f>
        <v>92.027326867682405</v>
      </c>
      <c r="S14" s="13">
        <f t="shared" ref="S14:T14" si="8">SUM(M14*100/J14)</f>
        <v>0</v>
      </c>
      <c r="T14" s="13">
        <f t="shared" si="8"/>
        <v>0</v>
      </c>
    </row>
    <row r="15" spans="1:20" ht="45" x14ac:dyDescent="0.25">
      <c r="A15" s="28">
        <v>3</v>
      </c>
      <c r="B15" s="34" t="s">
        <v>35</v>
      </c>
      <c r="C15" s="5" t="s">
        <v>27</v>
      </c>
      <c r="D15" s="5" t="s">
        <v>28</v>
      </c>
      <c r="E15" s="3">
        <v>15600</v>
      </c>
      <c r="F15" s="3">
        <v>15600</v>
      </c>
      <c r="G15" s="3">
        <v>15600</v>
      </c>
      <c r="H15" s="3">
        <v>353</v>
      </c>
      <c r="I15" s="3">
        <f t="shared" si="3"/>
        <v>5506.8</v>
      </c>
      <c r="J15" s="3">
        <f t="shared" si="4"/>
        <v>5506.8</v>
      </c>
      <c r="K15" s="3">
        <f t="shared" si="5"/>
        <v>5506.8</v>
      </c>
      <c r="L15" s="3"/>
      <c r="M15" s="3"/>
      <c r="N15" s="3"/>
      <c r="O15" s="3"/>
      <c r="P15" s="3"/>
      <c r="Q15" s="3"/>
      <c r="R15" s="3"/>
      <c r="S15" s="3"/>
      <c r="T15" s="3"/>
    </row>
    <row r="16" spans="1:20" ht="90" x14ac:dyDescent="0.25">
      <c r="A16" s="29"/>
      <c r="B16" s="35"/>
      <c r="C16" s="5" t="s">
        <v>29</v>
      </c>
      <c r="D16" s="5" t="s">
        <v>30</v>
      </c>
      <c r="E16" s="3">
        <v>131</v>
      </c>
      <c r="F16" s="3">
        <v>131</v>
      </c>
      <c r="G16" s="3">
        <v>131</v>
      </c>
      <c r="H16" s="3">
        <v>13509</v>
      </c>
      <c r="I16" s="3">
        <f t="shared" si="3"/>
        <v>1769.6790000000001</v>
      </c>
      <c r="J16" s="3">
        <f t="shared" si="4"/>
        <v>1769.6790000000001</v>
      </c>
      <c r="K16" s="3">
        <f t="shared" si="5"/>
        <v>1769.6790000000001</v>
      </c>
      <c r="L16" s="3"/>
      <c r="M16" s="3"/>
      <c r="N16" s="3"/>
      <c r="O16" s="3"/>
      <c r="P16" s="3"/>
      <c r="Q16" s="3"/>
      <c r="R16" s="3"/>
      <c r="S16" s="3"/>
      <c r="T16" s="3"/>
    </row>
    <row r="17" spans="1:20" ht="45" x14ac:dyDescent="0.25">
      <c r="A17" s="29"/>
      <c r="B17" s="35"/>
      <c r="C17" s="11" t="s">
        <v>31</v>
      </c>
      <c r="D17" s="5" t="s">
        <v>16</v>
      </c>
      <c r="E17" s="3">
        <v>50</v>
      </c>
      <c r="F17" s="3">
        <v>50</v>
      </c>
      <c r="G17" s="3">
        <v>50</v>
      </c>
      <c r="H17" s="3">
        <v>10894</v>
      </c>
      <c r="I17" s="3">
        <f t="shared" si="3"/>
        <v>544.70000000000005</v>
      </c>
      <c r="J17" s="3">
        <f t="shared" si="4"/>
        <v>544.70000000000005</v>
      </c>
      <c r="K17" s="3">
        <f t="shared" si="5"/>
        <v>544.70000000000005</v>
      </c>
      <c r="L17" s="3"/>
      <c r="M17" s="3"/>
      <c r="N17" s="3"/>
      <c r="O17" s="3"/>
      <c r="P17" s="3"/>
      <c r="Q17" s="3"/>
      <c r="R17" s="3"/>
      <c r="S17" s="3"/>
      <c r="T17" s="3"/>
    </row>
    <row r="18" spans="1:20" ht="28.5" customHeight="1" x14ac:dyDescent="0.25">
      <c r="A18" s="29"/>
      <c r="B18" s="35"/>
      <c r="C18" s="5" t="s">
        <v>32</v>
      </c>
      <c r="D18" s="5" t="s">
        <v>33</v>
      </c>
      <c r="E18" s="3">
        <v>106</v>
      </c>
      <c r="F18" s="3">
        <v>106</v>
      </c>
      <c r="G18" s="3">
        <v>106</v>
      </c>
      <c r="H18" s="3">
        <v>10269</v>
      </c>
      <c r="I18" s="3">
        <f t="shared" si="3"/>
        <v>1088.5139999999999</v>
      </c>
      <c r="J18" s="3">
        <f t="shared" si="4"/>
        <v>1088.5139999999999</v>
      </c>
      <c r="K18" s="3">
        <f t="shared" si="5"/>
        <v>1088.5139999999999</v>
      </c>
      <c r="L18" s="3"/>
      <c r="M18" s="3"/>
      <c r="N18" s="3"/>
      <c r="O18" s="3"/>
      <c r="P18" s="3"/>
      <c r="Q18" s="3"/>
      <c r="R18" s="3"/>
      <c r="S18" s="3"/>
      <c r="T18" s="3"/>
    </row>
    <row r="19" spans="1:20" ht="120" customHeight="1" x14ac:dyDescent="0.25">
      <c r="A19" s="29"/>
      <c r="B19" s="35"/>
      <c r="C19" s="5" t="s">
        <v>34</v>
      </c>
      <c r="D19" s="5" t="s">
        <v>33</v>
      </c>
      <c r="E19" s="3">
        <v>665</v>
      </c>
      <c r="F19" s="3">
        <v>670</v>
      </c>
      <c r="G19" s="3">
        <v>675</v>
      </c>
      <c r="H19" s="3">
        <v>8891</v>
      </c>
      <c r="I19" s="3">
        <f t="shared" si="3"/>
        <v>5912.5150000000003</v>
      </c>
      <c r="J19" s="3">
        <f t="shared" si="4"/>
        <v>5956.97</v>
      </c>
      <c r="K19" s="3">
        <f t="shared" si="5"/>
        <v>6001.4250000000002</v>
      </c>
      <c r="L19" s="3"/>
      <c r="M19" s="3"/>
      <c r="N19" s="3"/>
      <c r="O19" s="3"/>
      <c r="P19" s="3"/>
      <c r="Q19" s="3"/>
      <c r="R19" s="3"/>
      <c r="S19" s="3"/>
      <c r="T19" s="3"/>
    </row>
    <row r="20" spans="1:20" ht="23.25" customHeight="1" x14ac:dyDescent="0.25">
      <c r="A20" s="30"/>
      <c r="B20" s="36"/>
      <c r="C20" s="31" t="s">
        <v>37</v>
      </c>
      <c r="D20" s="32"/>
      <c r="E20" s="32"/>
      <c r="F20" s="32"/>
      <c r="G20" s="33"/>
      <c r="H20" s="12"/>
      <c r="I20" s="12">
        <f>SUM(I15:I19)</f>
        <v>14822.207999999999</v>
      </c>
      <c r="J20" s="12">
        <f t="shared" ref="J20:K20" si="9">SUM(J15:J19)</f>
        <v>14866.663</v>
      </c>
      <c r="K20" s="12">
        <f t="shared" si="9"/>
        <v>14911.117999999999</v>
      </c>
      <c r="L20" s="12">
        <v>12516.2</v>
      </c>
      <c r="M20" s="12"/>
      <c r="N20" s="12"/>
      <c r="O20" s="7">
        <f>SUM(I20-L20)</f>
        <v>2306.007999999998</v>
      </c>
      <c r="P20" s="7">
        <f t="shared" ref="P20:Q20" si="10">SUM(J20-M20)</f>
        <v>14866.663</v>
      </c>
      <c r="Q20" s="7">
        <f t="shared" si="10"/>
        <v>14911.117999999999</v>
      </c>
      <c r="R20" s="13">
        <f>SUM(L20*100/I20)</f>
        <v>84.442209959541799</v>
      </c>
      <c r="S20" s="13">
        <f t="shared" ref="S20:T20" si="11">SUM(M20*100/J20)</f>
        <v>0</v>
      </c>
      <c r="T20" s="13">
        <f t="shared" si="11"/>
        <v>0</v>
      </c>
    </row>
    <row r="21" spans="1:20" ht="45" x14ac:dyDescent="0.25">
      <c r="A21" s="28">
        <v>4</v>
      </c>
      <c r="B21" s="34" t="s">
        <v>36</v>
      </c>
      <c r="C21" s="5" t="s">
        <v>27</v>
      </c>
      <c r="D21" s="5" t="s">
        <v>28</v>
      </c>
      <c r="E21" s="3">
        <v>3650</v>
      </c>
      <c r="F21" s="3">
        <v>3700</v>
      </c>
      <c r="G21" s="3">
        <v>3700</v>
      </c>
      <c r="H21" s="3">
        <v>657</v>
      </c>
      <c r="I21" s="3">
        <f t="shared" si="3"/>
        <v>2398.0500000000002</v>
      </c>
      <c r="J21" s="3">
        <f t="shared" si="4"/>
        <v>2430.9</v>
      </c>
      <c r="K21" s="3">
        <f t="shared" si="5"/>
        <v>2430.9</v>
      </c>
      <c r="L21" s="3"/>
      <c r="M21" s="3"/>
      <c r="N21" s="3"/>
      <c r="O21" s="3"/>
      <c r="P21" s="3"/>
      <c r="Q21" s="3"/>
      <c r="R21" s="3"/>
      <c r="S21" s="3"/>
      <c r="T21" s="3"/>
    </row>
    <row r="22" spans="1:20" ht="90" x14ac:dyDescent="0.25">
      <c r="A22" s="29"/>
      <c r="B22" s="35"/>
      <c r="C22" s="5" t="s">
        <v>29</v>
      </c>
      <c r="D22" s="5" t="s">
        <v>30</v>
      </c>
      <c r="E22" s="3">
        <v>23</v>
      </c>
      <c r="F22" s="3">
        <v>23</v>
      </c>
      <c r="G22" s="3">
        <v>23</v>
      </c>
      <c r="H22" s="3">
        <v>26126</v>
      </c>
      <c r="I22" s="3">
        <f t="shared" si="3"/>
        <v>600.89800000000002</v>
      </c>
      <c r="J22" s="3">
        <f t="shared" si="4"/>
        <v>600.89800000000002</v>
      </c>
      <c r="K22" s="3">
        <f t="shared" si="5"/>
        <v>600.89800000000002</v>
      </c>
      <c r="L22" s="3"/>
      <c r="M22" s="3"/>
      <c r="N22" s="3"/>
      <c r="O22" s="3"/>
      <c r="P22" s="3"/>
      <c r="Q22" s="3"/>
      <c r="R22" s="3"/>
      <c r="S22" s="3"/>
      <c r="T22" s="3"/>
    </row>
    <row r="23" spans="1:20" ht="45" x14ac:dyDescent="0.25">
      <c r="A23" s="29"/>
      <c r="B23" s="35"/>
      <c r="C23" s="11" t="s">
        <v>31</v>
      </c>
      <c r="D23" s="5" t="s">
        <v>16</v>
      </c>
      <c r="E23" s="3">
        <v>45</v>
      </c>
      <c r="F23" s="3">
        <v>45</v>
      </c>
      <c r="G23" s="3">
        <v>45</v>
      </c>
      <c r="H23" s="3">
        <v>12842</v>
      </c>
      <c r="I23" s="3">
        <f t="shared" si="3"/>
        <v>577.89</v>
      </c>
      <c r="J23" s="3">
        <f t="shared" si="4"/>
        <v>577.89</v>
      </c>
      <c r="K23" s="3">
        <f t="shared" si="5"/>
        <v>577.89</v>
      </c>
      <c r="L23" s="3"/>
      <c r="M23" s="3"/>
      <c r="N23" s="3"/>
      <c r="O23" s="3"/>
      <c r="P23" s="3"/>
      <c r="Q23" s="3"/>
      <c r="R23" s="3"/>
      <c r="S23" s="3"/>
      <c r="T23" s="3"/>
    </row>
    <row r="24" spans="1:20" ht="39.75" customHeight="1" x14ac:dyDescent="0.25">
      <c r="A24" s="29"/>
      <c r="B24" s="35"/>
      <c r="C24" s="5" t="s">
        <v>32</v>
      </c>
      <c r="D24" s="5" t="s">
        <v>33</v>
      </c>
      <c r="E24" s="3">
        <v>10</v>
      </c>
      <c r="F24" s="3">
        <v>11</v>
      </c>
      <c r="G24" s="3">
        <v>11</v>
      </c>
      <c r="H24" s="3">
        <v>30030</v>
      </c>
      <c r="I24" s="3">
        <f t="shared" si="3"/>
        <v>300.3</v>
      </c>
      <c r="J24" s="3">
        <f t="shared" si="4"/>
        <v>330.33</v>
      </c>
      <c r="K24" s="3">
        <f t="shared" si="5"/>
        <v>330.33</v>
      </c>
      <c r="L24" s="3"/>
      <c r="M24" s="3"/>
      <c r="N24" s="3"/>
      <c r="O24" s="3"/>
      <c r="P24" s="3"/>
      <c r="Q24" s="3"/>
      <c r="R24" s="3"/>
      <c r="S24" s="3"/>
      <c r="T24" s="3"/>
    </row>
    <row r="25" spans="1:20" ht="120" x14ac:dyDescent="0.25">
      <c r="A25" s="30"/>
      <c r="B25" s="35"/>
      <c r="C25" s="5" t="s">
        <v>34</v>
      </c>
      <c r="D25" s="5" t="s">
        <v>33</v>
      </c>
      <c r="E25" s="3">
        <v>85</v>
      </c>
      <c r="F25" s="3">
        <v>90</v>
      </c>
      <c r="G25" s="3">
        <v>90</v>
      </c>
      <c r="H25" s="3">
        <v>24704</v>
      </c>
      <c r="I25" s="3">
        <f t="shared" si="3"/>
        <v>2099.84</v>
      </c>
      <c r="J25" s="3">
        <f t="shared" si="4"/>
        <v>2223.36</v>
      </c>
      <c r="K25" s="3">
        <f t="shared" si="5"/>
        <v>2223.36</v>
      </c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3"/>
      <c r="B26" s="36"/>
      <c r="C26" s="37" t="s">
        <v>38</v>
      </c>
      <c r="D26" s="38"/>
      <c r="E26" s="38"/>
      <c r="F26" s="38"/>
      <c r="G26" s="39"/>
      <c r="H26" s="7"/>
      <c r="I26" s="7">
        <f>SUM(I21:I25)</f>
        <v>5976.978000000001</v>
      </c>
      <c r="J26" s="7">
        <f t="shared" ref="J26:K26" si="12">SUM(J21:J25)</f>
        <v>6163.3780000000006</v>
      </c>
      <c r="K26" s="7">
        <f t="shared" si="12"/>
        <v>6163.3780000000006</v>
      </c>
      <c r="L26" s="7">
        <v>2539.3000000000002</v>
      </c>
      <c r="M26" s="7">
        <v>2997</v>
      </c>
      <c r="N26" s="7">
        <v>2880</v>
      </c>
      <c r="O26" s="7">
        <f>SUM(I26-L26)</f>
        <v>3437.6780000000008</v>
      </c>
      <c r="P26" s="7">
        <f t="shared" ref="P26:Q26" si="13">SUM(J26-M26)</f>
        <v>3166.3780000000006</v>
      </c>
      <c r="Q26" s="7">
        <f t="shared" si="13"/>
        <v>3283.3780000000006</v>
      </c>
      <c r="R26" s="13">
        <f>SUM(L26*100/I26)</f>
        <v>42.484680385305083</v>
      </c>
      <c r="S26" s="13">
        <f t="shared" ref="S26:T26" si="14">SUM(M26*100/J26)</f>
        <v>48.625932078155834</v>
      </c>
      <c r="T26" s="13">
        <f t="shared" si="14"/>
        <v>46.727622417447051</v>
      </c>
    </row>
    <row r="27" spans="1:20" x14ac:dyDescent="0.25">
      <c r="A27" s="3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0" x14ac:dyDescent="0.25">
      <c r="A28" s="3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1" spans="1:20" x14ac:dyDescent="0.25">
      <c r="D31" t="s">
        <v>39</v>
      </c>
    </row>
  </sheetData>
  <mergeCells count="20">
    <mergeCell ref="A15:A20"/>
    <mergeCell ref="B15:B20"/>
    <mergeCell ref="C20:G20"/>
    <mergeCell ref="A21:A25"/>
    <mergeCell ref="B21:B26"/>
    <mergeCell ref="C26:G26"/>
    <mergeCell ref="I3:K3"/>
    <mergeCell ref="L3:N3"/>
    <mergeCell ref="O3:Q3"/>
    <mergeCell ref="R3:T3"/>
    <mergeCell ref="A6:C6"/>
    <mergeCell ref="E3:G3"/>
    <mergeCell ref="H3:H4"/>
    <mergeCell ref="A7:A14"/>
    <mergeCell ref="B7:B14"/>
    <mergeCell ref="C14:D14"/>
    <mergeCell ref="A3:A4"/>
    <mergeCell ref="B3:B4"/>
    <mergeCell ref="C3:C4"/>
    <mergeCell ref="D3:D4"/>
  </mergeCells>
  <pageMargins left="0.11811023622047245" right="0.11811023622047245" top="0.15748031496062992" bottom="0.15748031496062992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workbookViewId="0">
      <selection activeCell="H40" sqref="H40"/>
    </sheetView>
  </sheetViews>
  <sheetFormatPr defaultRowHeight="15" x14ac:dyDescent="0.25"/>
  <cols>
    <col min="1" max="1" width="29" customWidth="1"/>
    <col min="2" max="2" width="11" customWidth="1"/>
    <col min="3" max="4" width="11.140625" customWidth="1"/>
    <col min="5" max="5" width="10.85546875" customWidth="1"/>
    <col min="6" max="6" width="12.5703125" customWidth="1"/>
    <col min="7" max="7" width="10.7109375" customWidth="1"/>
    <col min="12" max="12" width="10" bestFit="1" customWidth="1"/>
  </cols>
  <sheetData>
    <row r="2" spans="1:16" ht="16.5" thickBot="1" x14ac:dyDescent="0.3">
      <c r="A2" s="54" t="s">
        <v>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thickBot="1" x14ac:dyDescent="0.3">
      <c r="A3" s="49" t="s">
        <v>42</v>
      </c>
      <c r="B3" s="51" t="s">
        <v>43</v>
      </c>
      <c r="C3" s="52"/>
      <c r="D3" s="52"/>
      <c r="E3" s="52"/>
      <c r="F3" s="53"/>
      <c r="G3" s="51" t="s">
        <v>44</v>
      </c>
      <c r="H3" s="52"/>
      <c r="I3" s="52"/>
      <c r="J3" s="52"/>
      <c r="K3" s="53"/>
      <c r="L3" s="51" t="s">
        <v>45</v>
      </c>
      <c r="M3" s="52"/>
      <c r="N3" s="52"/>
      <c r="O3" s="52"/>
      <c r="P3" s="53"/>
    </row>
    <row r="4" spans="1:16" ht="48" thickBot="1" x14ac:dyDescent="0.3">
      <c r="A4" s="50"/>
      <c r="B4" s="15" t="s">
        <v>46</v>
      </c>
      <c r="C4" s="15" t="s">
        <v>47</v>
      </c>
      <c r="D4" s="15" t="s">
        <v>48</v>
      </c>
      <c r="E4" s="15" t="s">
        <v>49</v>
      </c>
      <c r="F4" s="15" t="s">
        <v>50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46</v>
      </c>
      <c r="M4" s="15" t="s">
        <v>47</v>
      </c>
      <c r="N4" s="15" t="s">
        <v>48</v>
      </c>
      <c r="O4" s="15" t="s">
        <v>49</v>
      </c>
      <c r="P4" s="15" t="s">
        <v>50</v>
      </c>
    </row>
    <row r="5" spans="1:16" ht="15.75" thickBot="1" x14ac:dyDescent="0.3">
      <c r="A5" s="16" t="s">
        <v>51</v>
      </c>
      <c r="B5" s="17" t="s">
        <v>52</v>
      </c>
      <c r="C5" s="17" t="s">
        <v>52</v>
      </c>
      <c r="D5" s="17" t="s">
        <v>52</v>
      </c>
      <c r="E5" s="17" t="s">
        <v>52</v>
      </c>
      <c r="F5" s="17" t="s">
        <v>52</v>
      </c>
      <c r="G5" s="17"/>
      <c r="H5" s="17"/>
      <c r="I5" s="17"/>
      <c r="J5" s="17"/>
      <c r="K5" s="17"/>
      <c r="L5" s="17" t="s">
        <v>52</v>
      </c>
      <c r="M5" s="17" t="s">
        <v>52</v>
      </c>
      <c r="N5" s="17" t="s">
        <v>52</v>
      </c>
      <c r="O5" s="17" t="s">
        <v>52</v>
      </c>
      <c r="P5" s="17" t="s">
        <v>52</v>
      </c>
    </row>
    <row r="6" spans="1:16" ht="15.75" thickBot="1" x14ac:dyDescent="0.3">
      <c r="A6" s="18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 t="s">
        <v>53</v>
      </c>
      <c r="M6" s="17" t="s">
        <v>54</v>
      </c>
      <c r="N6" s="17" t="s">
        <v>55</v>
      </c>
      <c r="O6" s="17" t="s">
        <v>56</v>
      </c>
      <c r="P6" s="17" t="s">
        <v>57</v>
      </c>
    </row>
    <row r="7" spans="1:16" ht="56.25" customHeight="1" thickBot="1" x14ac:dyDescent="0.3">
      <c r="A7" s="20" t="s">
        <v>14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7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17" t="s">
        <v>58</v>
      </c>
      <c r="O7" s="17" t="s">
        <v>58</v>
      </c>
      <c r="P7" s="17" t="s">
        <v>58</v>
      </c>
    </row>
    <row r="8" spans="1:16" ht="25.5" customHeight="1" thickBot="1" x14ac:dyDescent="0.3">
      <c r="A8" s="16" t="s">
        <v>60</v>
      </c>
      <c r="B8" s="17">
        <v>3564.8</v>
      </c>
      <c r="C8" s="17">
        <v>4251.5</v>
      </c>
      <c r="D8" s="17">
        <v>6598.4</v>
      </c>
      <c r="E8" s="17">
        <v>6598.4</v>
      </c>
      <c r="F8" s="17">
        <v>6598.4</v>
      </c>
      <c r="G8" s="17" t="s">
        <v>58</v>
      </c>
      <c r="H8" s="17" t="s">
        <v>58</v>
      </c>
      <c r="I8" s="17" t="s">
        <v>58</v>
      </c>
      <c r="J8" s="17" t="s">
        <v>58</v>
      </c>
      <c r="K8" s="17" t="s">
        <v>58</v>
      </c>
      <c r="L8" s="17" t="s">
        <v>58</v>
      </c>
      <c r="M8" s="17" t="s">
        <v>58</v>
      </c>
      <c r="N8" s="17" t="s">
        <v>58</v>
      </c>
      <c r="O8" s="17" t="s">
        <v>58</v>
      </c>
      <c r="P8" s="17" t="s">
        <v>58</v>
      </c>
    </row>
    <row r="9" spans="1:16" ht="26.25" customHeight="1" thickBot="1" x14ac:dyDescent="0.3">
      <c r="A9" s="16" t="s">
        <v>61</v>
      </c>
      <c r="B9" s="17">
        <f>SUM(B10-B8)</f>
        <v>966.69999999999982</v>
      </c>
      <c r="C9" s="17">
        <f t="shared" ref="C9:F9" si="0">SUM(C10-C8)</f>
        <v>914.39999999999964</v>
      </c>
      <c r="D9" s="17">
        <f t="shared" si="0"/>
        <v>1419.1000000000004</v>
      </c>
      <c r="E9" s="17">
        <f t="shared" si="0"/>
        <v>1419.1000000000004</v>
      </c>
      <c r="F9" s="17">
        <f t="shared" si="0"/>
        <v>1419.1000000000004</v>
      </c>
      <c r="G9" s="17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17" t="s">
        <v>58</v>
      </c>
      <c r="O9" s="17" t="s">
        <v>58</v>
      </c>
      <c r="P9" s="17" t="s">
        <v>58</v>
      </c>
    </row>
    <row r="10" spans="1:16" ht="15.75" thickBot="1" x14ac:dyDescent="0.3">
      <c r="A10" s="18" t="s">
        <v>59</v>
      </c>
      <c r="B10" s="17">
        <v>4531.5</v>
      </c>
      <c r="C10" s="17">
        <v>5165.8999999999996</v>
      </c>
      <c r="D10" s="17">
        <v>8017.5</v>
      </c>
      <c r="E10" s="17">
        <v>8017.5</v>
      </c>
      <c r="F10" s="17">
        <v>8017.5</v>
      </c>
      <c r="G10" s="21">
        <v>151855</v>
      </c>
      <c r="H10" s="21">
        <v>151000</v>
      </c>
      <c r="I10" s="3">
        <v>152000</v>
      </c>
      <c r="J10" s="3">
        <v>152000</v>
      </c>
      <c r="K10" s="3">
        <v>152000</v>
      </c>
      <c r="L10" s="24">
        <f>SUM(B10/G10)</f>
        <v>2.9840966711665733E-2</v>
      </c>
      <c r="M10" s="24">
        <f t="shared" ref="M10:P10" si="1">SUM(C10/H10)</f>
        <v>3.4211258278145695E-2</v>
      </c>
      <c r="N10" s="24">
        <f t="shared" si="1"/>
        <v>5.2746710526315792E-2</v>
      </c>
      <c r="O10" s="24">
        <f t="shared" si="1"/>
        <v>5.2746710526315792E-2</v>
      </c>
      <c r="P10" s="24">
        <f t="shared" si="1"/>
        <v>5.2746710526315792E-2</v>
      </c>
    </row>
    <row r="11" spans="1:16" ht="57" customHeight="1" thickBot="1" x14ac:dyDescent="0.3">
      <c r="A11" s="20" t="s">
        <v>15</v>
      </c>
      <c r="B11" s="17" t="s">
        <v>58</v>
      </c>
      <c r="C11" s="17" t="s">
        <v>58</v>
      </c>
      <c r="D11" s="17" t="s">
        <v>58</v>
      </c>
      <c r="E11" s="17" t="s">
        <v>58</v>
      </c>
      <c r="F11" s="17" t="s">
        <v>58</v>
      </c>
      <c r="G11" s="17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17" t="s">
        <v>58</v>
      </c>
      <c r="O11" s="17" t="s">
        <v>58</v>
      </c>
      <c r="P11" s="17" t="s">
        <v>58</v>
      </c>
    </row>
    <row r="12" spans="1:16" ht="30.75" customHeight="1" thickBot="1" x14ac:dyDescent="0.3">
      <c r="A12" s="16" t="s">
        <v>60</v>
      </c>
      <c r="B12" s="17">
        <v>1667.4</v>
      </c>
      <c r="C12" s="17">
        <v>1900.8</v>
      </c>
      <c r="D12" s="17">
        <v>2948</v>
      </c>
      <c r="E12" s="17">
        <v>2948</v>
      </c>
      <c r="F12" s="17">
        <v>2948</v>
      </c>
      <c r="G12" s="17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17" t="s">
        <v>58</v>
      </c>
      <c r="O12" s="17" t="s">
        <v>58</v>
      </c>
      <c r="P12" s="17" t="s">
        <v>58</v>
      </c>
    </row>
    <row r="13" spans="1:16" ht="38.25" customHeight="1" thickBot="1" x14ac:dyDescent="0.3">
      <c r="A13" s="16" t="s">
        <v>62</v>
      </c>
      <c r="B13" s="17">
        <f>SUM(B14-B12)</f>
        <v>358.59999999999991</v>
      </c>
      <c r="C13" s="17">
        <f t="shared" ref="C13:F13" si="2">SUM(C14-C12)</f>
        <v>408.83999999999992</v>
      </c>
      <c r="D13" s="17">
        <f t="shared" si="2"/>
        <v>634.30000000000018</v>
      </c>
      <c r="E13" s="17">
        <f t="shared" si="2"/>
        <v>634.30000000000018</v>
      </c>
      <c r="F13" s="17">
        <f t="shared" si="2"/>
        <v>634.30000000000018</v>
      </c>
      <c r="G13" s="17" t="s">
        <v>58</v>
      </c>
      <c r="H13" s="17" t="s">
        <v>58</v>
      </c>
      <c r="I13" s="17" t="s">
        <v>58</v>
      </c>
      <c r="J13" s="17" t="s">
        <v>58</v>
      </c>
      <c r="K13" s="17" t="s">
        <v>58</v>
      </c>
      <c r="L13" s="17" t="s">
        <v>58</v>
      </c>
      <c r="M13" s="17" t="s">
        <v>58</v>
      </c>
      <c r="N13" s="17" t="s">
        <v>58</v>
      </c>
      <c r="O13" s="17" t="s">
        <v>58</v>
      </c>
      <c r="P13" s="17" t="s">
        <v>58</v>
      </c>
    </row>
    <row r="14" spans="1:16" ht="15.75" thickBot="1" x14ac:dyDescent="0.3">
      <c r="A14" s="18" t="s">
        <v>59</v>
      </c>
      <c r="B14" s="17">
        <v>2026</v>
      </c>
      <c r="C14" s="17">
        <v>2309.64</v>
      </c>
      <c r="D14" s="17">
        <v>3582.3</v>
      </c>
      <c r="E14" s="17">
        <v>3582.3</v>
      </c>
      <c r="F14" s="17">
        <v>3582.3</v>
      </c>
      <c r="G14" s="21">
        <v>199045</v>
      </c>
      <c r="H14" s="21">
        <v>199000</v>
      </c>
      <c r="I14" s="3">
        <v>200000</v>
      </c>
      <c r="J14" s="3">
        <v>200000</v>
      </c>
      <c r="K14" s="3">
        <v>200000</v>
      </c>
      <c r="L14" s="24">
        <f>SUM(B14/G14)</f>
        <v>1.0178602828506116E-2</v>
      </c>
      <c r="M14" s="24">
        <f t="shared" ref="M14:P14" si="3">SUM(C14/H14)</f>
        <v>1.1606231155778893E-2</v>
      </c>
      <c r="N14" s="24">
        <f t="shared" si="3"/>
        <v>1.79115E-2</v>
      </c>
      <c r="O14" s="24">
        <f t="shared" si="3"/>
        <v>1.79115E-2</v>
      </c>
      <c r="P14" s="24">
        <f t="shared" si="3"/>
        <v>1.79115E-2</v>
      </c>
    </row>
    <row r="15" spans="1:16" ht="42" customHeight="1" thickBot="1" x14ac:dyDescent="0.3">
      <c r="A15" s="20" t="s">
        <v>21</v>
      </c>
      <c r="B15" s="17" t="s">
        <v>58</v>
      </c>
      <c r="C15" s="17" t="s">
        <v>58</v>
      </c>
      <c r="D15" s="17" t="s">
        <v>58</v>
      </c>
      <c r="E15" s="17" t="s">
        <v>58</v>
      </c>
      <c r="F15" s="17" t="s">
        <v>58</v>
      </c>
      <c r="G15" s="17" t="s">
        <v>58</v>
      </c>
      <c r="H15" s="17" t="s">
        <v>58</v>
      </c>
      <c r="I15" s="17" t="s">
        <v>58</v>
      </c>
      <c r="J15" s="17" t="s">
        <v>58</v>
      </c>
      <c r="K15" s="17" t="s">
        <v>58</v>
      </c>
      <c r="L15" s="17" t="s">
        <v>58</v>
      </c>
      <c r="M15" s="17" t="s">
        <v>58</v>
      </c>
      <c r="N15" s="17" t="s">
        <v>58</v>
      </c>
      <c r="O15" s="17" t="s">
        <v>58</v>
      </c>
      <c r="P15" s="17" t="s">
        <v>58</v>
      </c>
    </row>
    <row r="16" spans="1:16" ht="33" customHeight="1" thickBot="1" x14ac:dyDescent="0.3">
      <c r="A16" s="16" t="s">
        <v>60</v>
      </c>
      <c r="B16" s="17">
        <v>192.3</v>
      </c>
      <c r="C16" s="17">
        <v>219.2</v>
      </c>
      <c r="D16" s="17">
        <v>340.3</v>
      </c>
      <c r="E16" s="17">
        <v>340.3</v>
      </c>
      <c r="F16" s="17">
        <v>340.3</v>
      </c>
      <c r="G16" s="17" t="s">
        <v>58</v>
      </c>
      <c r="H16" s="17" t="s">
        <v>58</v>
      </c>
      <c r="I16" s="17" t="s">
        <v>58</v>
      </c>
      <c r="J16" s="17" t="s">
        <v>58</v>
      </c>
      <c r="K16" s="17" t="s">
        <v>58</v>
      </c>
      <c r="L16" s="17" t="s">
        <v>58</v>
      </c>
      <c r="M16" s="17" t="s">
        <v>58</v>
      </c>
      <c r="N16" s="17" t="s">
        <v>58</v>
      </c>
      <c r="O16" s="17" t="s">
        <v>58</v>
      </c>
      <c r="P16" s="17" t="s">
        <v>58</v>
      </c>
    </row>
    <row r="17" spans="1:16" ht="51.75" customHeight="1" thickBot="1" x14ac:dyDescent="0.3">
      <c r="A17" s="16" t="s">
        <v>62</v>
      </c>
      <c r="B17" s="17">
        <f>SUM(B18-B16)</f>
        <v>41.399999999999977</v>
      </c>
      <c r="C17" s="17">
        <f t="shared" ref="C17:F17" si="4">SUM(C18-C16)</f>
        <v>47.199999999999989</v>
      </c>
      <c r="D17" s="17">
        <f t="shared" si="4"/>
        <v>73.199999999999989</v>
      </c>
      <c r="E17" s="17">
        <f t="shared" si="4"/>
        <v>73.199999999999989</v>
      </c>
      <c r="F17" s="17">
        <f t="shared" si="4"/>
        <v>73.199999999999989</v>
      </c>
      <c r="G17" s="17" t="s">
        <v>58</v>
      </c>
      <c r="H17" s="17" t="s">
        <v>58</v>
      </c>
      <c r="I17" s="17" t="s">
        <v>58</v>
      </c>
      <c r="J17" s="17" t="s">
        <v>58</v>
      </c>
      <c r="K17" s="17" t="s">
        <v>58</v>
      </c>
      <c r="L17" s="17" t="s">
        <v>58</v>
      </c>
      <c r="M17" s="17" t="s">
        <v>58</v>
      </c>
      <c r="N17" s="17" t="s">
        <v>58</v>
      </c>
      <c r="O17" s="17" t="s">
        <v>58</v>
      </c>
      <c r="P17" s="17" t="s">
        <v>58</v>
      </c>
    </row>
    <row r="18" spans="1:16" ht="15.75" thickBot="1" x14ac:dyDescent="0.3">
      <c r="A18" s="18" t="s">
        <v>59</v>
      </c>
      <c r="B18" s="19">
        <v>233.7</v>
      </c>
      <c r="C18" s="19">
        <v>266.39999999999998</v>
      </c>
      <c r="D18" s="19">
        <v>413.5</v>
      </c>
      <c r="E18" s="19">
        <v>413.5</v>
      </c>
      <c r="F18" s="19">
        <v>413.5</v>
      </c>
      <c r="G18" s="19">
        <v>19</v>
      </c>
      <c r="H18" s="19">
        <v>19</v>
      </c>
      <c r="I18" s="3">
        <v>19</v>
      </c>
      <c r="J18" s="3">
        <v>19</v>
      </c>
      <c r="K18" s="3">
        <v>19</v>
      </c>
      <c r="L18" s="19">
        <f>SUM(B18/G18)</f>
        <v>12.299999999999999</v>
      </c>
      <c r="M18" s="23">
        <f t="shared" ref="M18" si="5">SUM(C18/H18)</f>
        <v>14.021052631578947</v>
      </c>
      <c r="N18" s="23">
        <f>SUM(D18/I18)</f>
        <v>21.763157894736842</v>
      </c>
      <c r="O18" s="23">
        <f t="shared" ref="O18:P18" si="6">SUM(E18/J18)</f>
        <v>21.763157894736842</v>
      </c>
      <c r="P18" s="23">
        <f t="shared" si="6"/>
        <v>21.763157894736842</v>
      </c>
    </row>
    <row r="19" spans="1:16" ht="39.75" thickBot="1" x14ac:dyDescent="0.3">
      <c r="A19" s="20" t="s">
        <v>22</v>
      </c>
      <c r="B19" s="17" t="s">
        <v>58</v>
      </c>
      <c r="C19" s="17" t="s">
        <v>58</v>
      </c>
      <c r="D19" s="17" t="s">
        <v>58</v>
      </c>
      <c r="E19" s="17" t="s">
        <v>58</v>
      </c>
      <c r="F19" s="17" t="s">
        <v>58</v>
      </c>
      <c r="G19" s="17" t="s">
        <v>58</v>
      </c>
      <c r="H19" s="17" t="s">
        <v>58</v>
      </c>
      <c r="I19" s="17" t="s">
        <v>58</v>
      </c>
      <c r="J19" s="17" t="s">
        <v>58</v>
      </c>
      <c r="K19" s="17" t="s">
        <v>58</v>
      </c>
      <c r="L19" s="17" t="s">
        <v>58</v>
      </c>
      <c r="M19" s="17" t="s">
        <v>58</v>
      </c>
      <c r="N19" s="17" t="s">
        <v>58</v>
      </c>
      <c r="O19" s="17" t="s">
        <v>58</v>
      </c>
      <c r="P19" s="17" t="s">
        <v>58</v>
      </c>
    </row>
    <row r="20" spans="1:16" ht="15.75" thickBot="1" x14ac:dyDescent="0.3">
      <c r="A20" s="16" t="s">
        <v>60</v>
      </c>
      <c r="B20" s="17">
        <v>1513.7</v>
      </c>
      <c r="C20" s="17">
        <v>1725.6</v>
      </c>
      <c r="D20" s="17">
        <v>2678.1</v>
      </c>
      <c r="E20" s="17">
        <v>2678.1</v>
      </c>
      <c r="F20" s="17">
        <v>2678.1</v>
      </c>
      <c r="G20" s="17" t="s">
        <v>58</v>
      </c>
      <c r="H20" s="17" t="s">
        <v>58</v>
      </c>
      <c r="I20" s="17" t="s">
        <v>58</v>
      </c>
      <c r="J20" s="17" t="s">
        <v>58</v>
      </c>
      <c r="K20" s="17" t="s">
        <v>58</v>
      </c>
      <c r="L20" s="17" t="s">
        <v>58</v>
      </c>
      <c r="M20" s="17" t="s">
        <v>58</v>
      </c>
      <c r="N20" s="17" t="s">
        <v>58</v>
      </c>
      <c r="O20" s="17" t="s">
        <v>58</v>
      </c>
      <c r="P20" s="17" t="s">
        <v>58</v>
      </c>
    </row>
    <row r="21" spans="1:16" ht="15.75" thickBot="1" x14ac:dyDescent="0.3">
      <c r="A21" s="16" t="s">
        <v>62</v>
      </c>
      <c r="B21" s="17">
        <f>SUM(B22-B20)</f>
        <v>325.5</v>
      </c>
      <c r="C21" s="17">
        <f t="shared" ref="C21:F21" si="7">SUM(C22-C20)</f>
        <v>371.09999999999991</v>
      </c>
      <c r="D21" s="17">
        <f t="shared" si="7"/>
        <v>576</v>
      </c>
      <c r="E21" s="17">
        <f t="shared" si="7"/>
        <v>576</v>
      </c>
      <c r="F21" s="17">
        <f t="shared" si="7"/>
        <v>576</v>
      </c>
      <c r="G21" s="17" t="s">
        <v>58</v>
      </c>
      <c r="H21" s="17" t="s">
        <v>58</v>
      </c>
      <c r="I21" s="17" t="s">
        <v>58</v>
      </c>
      <c r="J21" s="17" t="s">
        <v>58</v>
      </c>
      <c r="K21" s="17" t="s">
        <v>58</v>
      </c>
      <c r="L21" s="17" t="s">
        <v>58</v>
      </c>
      <c r="M21" s="17" t="s">
        <v>58</v>
      </c>
      <c r="N21" s="17" t="s">
        <v>58</v>
      </c>
      <c r="O21" s="17" t="s">
        <v>58</v>
      </c>
      <c r="P21" s="17" t="s">
        <v>58</v>
      </c>
    </row>
    <row r="22" spans="1:16" ht="15.75" thickBot="1" x14ac:dyDescent="0.3">
      <c r="A22" s="18" t="s">
        <v>59</v>
      </c>
      <c r="B22" s="19">
        <v>1839.2</v>
      </c>
      <c r="C22" s="19">
        <v>2096.6999999999998</v>
      </c>
      <c r="D22" s="19">
        <v>3254.1</v>
      </c>
      <c r="E22" s="19">
        <v>3254.1</v>
      </c>
      <c r="F22" s="19">
        <v>3254.1</v>
      </c>
      <c r="G22" s="22">
        <v>1700</v>
      </c>
      <c r="H22" s="22">
        <v>1520</v>
      </c>
      <c r="I22" s="3">
        <v>1520</v>
      </c>
      <c r="J22" s="3">
        <v>1530</v>
      </c>
      <c r="K22" s="3">
        <v>1530</v>
      </c>
      <c r="L22" s="23">
        <f>SUM(B22/G22)</f>
        <v>1.0818823529411765</v>
      </c>
      <c r="M22" s="23">
        <f t="shared" ref="M22:P22" si="8">SUM(C22/H22)</f>
        <v>1.379407894736842</v>
      </c>
      <c r="N22" s="23">
        <f t="shared" si="8"/>
        <v>2.1408552631578948</v>
      </c>
      <c r="O22" s="23">
        <f t="shared" si="8"/>
        <v>2.1268627450980393</v>
      </c>
      <c r="P22" s="23">
        <f t="shared" si="8"/>
        <v>2.1268627450980393</v>
      </c>
    </row>
    <row r="23" spans="1:16" ht="39.75" thickBot="1" x14ac:dyDescent="0.3">
      <c r="A23" s="20" t="s">
        <v>23</v>
      </c>
      <c r="B23" s="17" t="s">
        <v>58</v>
      </c>
      <c r="C23" s="17" t="s">
        <v>58</v>
      </c>
      <c r="D23" s="17" t="s">
        <v>58</v>
      </c>
      <c r="E23" s="17" t="s">
        <v>58</v>
      </c>
      <c r="F23" s="17" t="s">
        <v>58</v>
      </c>
      <c r="G23" s="17" t="s">
        <v>58</v>
      </c>
      <c r="H23" s="17" t="s">
        <v>58</v>
      </c>
      <c r="I23" s="17" t="s">
        <v>58</v>
      </c>
      <c r="J23" s="17" t="s">
        <v>58</v>
      </c>
      <c r="K23" s="17" t="s">
        <v>58</v>
      </c>
      <c r="L23" s="17" t="s">
        <v>58</v>
      </c>
      <c r="M23" s="17" t="s">
        <v>58</v>
      </c>
      <c r="N23" s="17" t="s">
        <v>58</v>
      </c>
      <c r="O23" s="17" t="s">
        <v>58</v>
      </c>
      <c r="P23" s="17" t="s">
        <v>58</v>
      </c>
    </row>
    <row r="24" spans="1:16" ht="15.75" thickBot="1" x14ac:dyDescent="0.3">
      <c r="A24" s="16" t="s">
        <v>60</v>
      </c>
      <c r="B24" s="17">
        <v>283.2</v>
      </c>
      <c r="C24" s="17">
        <v>322.89999999999998</v>
      </c>
      <c r="D24" s="17">
        <v>500.4</v>
      </c>
      <c r="E24" s="17">
        <v>500.4</v>
      </c>
      <c r="F24" s="17">
        <v>500.4</v>
      </c>
      <c r="G24" s="17" t="s">
        <v>58</v>
      </c>
      <c r="H24" s="17" t="s">
        <v>58</v>
      </c>
      <c r="I24" s="17" t="s">
        <v>58</v>
      </c>
      <c r="J24" s="17" t="s">
        <v>58</v>
      </c>
      <c r="K24" s="17" t="s">
        <v>58</v>
      </c>
      <c r="L24" s="17" t="s">
        <v>58</v>
      </c>
      <c r="M24" s="17" t="s">
        <v>58</v>
      </c>
      <c r="N24" s="17" t="s">
        <v>58</v>
      </c>
      <c r="O24" s="17" t="s">
        <v>58</v>
      </c>
      <c r="P24" s="17" t="s">
        <v>58</v>
      </c>
    </row>
    <row r="25" spans="1:16" ht="15.75" thickBot="1" x14ac:dyDescent="0.3">
      <c r="A25" s="16" t="s">
        <v>62</v>
      </c>
      <c r="B25" s="17">
        <f>SUM(B26-B24)</f>
        <v>60.900000000000034</v>
      </c>
      <c r="C25" s="17">
        <f t="shared" ref="C25:F25" si="9">SUM(C26-C24)</f>
        <v>69.400000000000034</v>
      </c>
      <c r="D25" s="17">
        <f t="shared" si="9"/>
        <v>107.60000000000002</v>
      </c>
      <c r="E25" s="17">
        <f t="shared" si="9"/>
        <v>107.60000000000002</v>
      </c>
      <c r="F25" s="17">
        <f t="shared" si="9"/>
        <v>107.60000000000002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 t="s">
        <v>58</v>
      </c>
      <c r="O25" s="17" t="s">
        <v>58</v>
      </c>
      <c r="P25" s="17" t="s">
        <v>58</v>
      </c>
    </row>
    <row r="26" spans="1:16" ht="15.75" thickBot="1" x14ac:dyDescent="0.3">
      <c r="A26" s="18" t="s">
        <v>59</v>
      </c>
      <c r="B26" s="19">
        <v>344.1</v>
      </c>
      <c r="C26" s="19">
        <v>392.3</v>
      </c>
      <c r="D26" s="19">
        <v>608</v>
      </c>
      <c r="E26" s="19">
        <v>608</v>
      </c>
      <c r="F26" s="19">
        <v>608</v>
      </c>
      <c r="G26" s="22">
        <v>3050</v>
      </c>
      <c r="H26" s="22">
        <v>3060</v>
      </c>
      <c r="I26" s="3">
        <v>3060</v>
      </c>
      <c r="J26" s="3">
        <v>3060</v>
      </c>
      <c r="K26" s="3">
        <v>3060</v>
      </c>
      <c r="L26" s="23">
        <f>SUM(B26/G26)</f>
        <v>0.11281967213114755</v>
      </c>
      <c r="M26" s="23">
        <f t="shared" ref="M26:P26" si="10">SUM(C26/H26)</f>
        <v>0.12820261437908498</v>
      </c>
      <c r="N26" s="23">
        <f t="shared" si="10"/>
        <v>0.19869281045751633</v>
      </c>
      <c r="O26" s="23">
        <f t="shared" si="10"/>
        <v>0.19869281045751633</v>
      </c>
      <c r="P26" s="23">
        <f t="shared" si="10"/>
        <v>0.19869281045751633</v>
      </c>
    </row>
    <row r="27" spans="1:16" ht="27" thickBot="1" x14ac:dyDescent="0.3">
      <c r="A27" s="20" t="s">
        <v>24</v>
      </c>
      <c r="B27" s="17" t="s">
        <v>58</v>
      </c>
      <c r="C27" s="17" t="s">
        <v>58</v>
      </c>
      <c r="D27" s="17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  <c r="J27" s="17" t="s">
        <v>58</v>
      </c>
      <c r="K27" s="17" t="s">
        <v>58</v>
      </c>
      <c r="L27" s="17" t="s">
        <v>58</v>
      </c>
      <c r="M27" s="17" t="s">
        <v>58</v>
      </c>
      <c r="N27" s="17" t="s">
        <v>58</v>
      </c>
      <c r="O27" s="17" t="s">
        <v>58</v>
      </c>
      <c r="P27" s="17" t="s">
        <v>58</v>
      </c>
    </row>
    <row r="28" spans="1:16" ht="15.75" thickBot="1" x14ac:dyDescent="0.3">
      <c r="A28" s="16" t="s">
        <v>60</v>
      </c>
      <c r="B28" s="17">
        <v>37.9</v>
      </c>
      <c r="C28" s="17">
        <v>37.9</v>
      </c>
      <c r="D28" s="17">
        <v>37.9</v>
      </c>
      <c r="E28" s="17">
        <v>37.9</v>
      </c>
      <c r="F28" s="17">
        <v>37.9</v>
      </c>
      <c r="G28" s="17" t="s">
        <v>58</v>
      </c>
      <c r="H28" s="17" t="s">
        <v>58</v>
      </c>
      <c r="I28" s="17" t="s">
        <v>58</v>
      </c>
      <c r="J28" s="17" t="s">
        <v>58</v>
      </c>
      <c r="K28" s="17" t="s">
        <v>58</v>
      </c>
      <c r="L28" s="17" t="s">
        <v>58</v>
      </c>
      <c r="M28" s="17" t="s">
        <v>58</v>
      </c>
      <c r="N28" s="17" t="s">
        <v>58</v>
      </c>
      <c r="O28" s="17" t="s">
        <v>58</v>
      </c>
      <c r="P28" s="17" t="s">
        <v>58</v>
      </c>
    </row>
    <row r="29" spans="1:16" ht="15.75" thickBot="1" x14ac:dyDescent="0.3">
      <c r="A29" s="16" t="s">
        <v>62</v>
      </c>
      <c r="B29" s="17">
        <f>SUM(B30-B28)</f>
        <v>8.1000000000000014</v>
      </c>
      <c r="C29" s="17">
        <f t="shared" ref="C29:F29" si="11">SUM(C30-C28)</f>
        <v>14.5</v>
      </c>
      <c r="D29" s="17">
        <f t="shared" si="11"/>
        <v>43.4</v>
      </c>
      <c r="E29" s="17">
        <f t="shared" si="11"/>
        <v>43.4</v>
      </c>
      <c r="F29" s="17">
        <f t="shared" si="11"/>
        <v>43.4</v>
      </c>
      <c r="G29" s="17" t="s">
        <v>58</v>
      </c>
      <c r="H29" s="17" t="s">
        <v>58</v>
      </c>
      <c r="I29" s="17" t="s">
        <v>58</v>
      </c>
      <c r="J29" s="17" t="s">
        <v>58</v>
      </c>
      <c r="K29" s="17" t="s">
        <v>58</v>
      </c>
      <c r="L29" s="17" t="s">
        <v>58</v>
      </c>
      <c r="M29" s="17" t="s">
        <v>58</v>
      </c>
      <c r="N29" s="17" t="s">
        <v>58</v>
      </c>
      <c r="O29" s="17" t="s">
        <v>58</v>
      </c>
      <c r="P29" s="17" t="s">
        <v>58</v>
      </c>
    </row>
    <row r="30" spans="1:16" ht="15.75" thickBot="1" x14ac:dyDescent="0.3">
      <c r="A30" s="18" t="s">
        <v>59</v>
      </c>
      <c r="B30" s="19">
        <v>46</v>
      </c>
      <c r="C30" s="19">
        <v>52.4</v>
      </c>
      <c r="D30" s="19">
        <v>81.3</v>
      </c>
      <c r="E30" s="19">
        <v>81.3</v>
      </c>
      <c r="F30" s="19">
        <v>81.3</v>
      </c>
      <c r="G30" s="22">
        <v>25</v>
      </c>
      <c r="H30" s="22">
        <v>20</v>
      </c>
      <c r="I30" s="3">
        <v>20</v>
      </c>
      <c r="J30" s="3">
        <v>20</v>
      </c>
      <c r="K30" s="3">
        <v>20</v>
      </c>
      <c r="L30" s="19">
        <f>SUM(B30/G30)</f>
        <v>1.84</v>
      </c>
      <c r="M30" s="19">
        <f t="shared" ref="M30:P30" si="12">SUM(C30/H30)</f>
        <v>2.62</v>
      </c>
      <c r="N30" s="19">
        <f>SUM(D30/I30)</f>
        <v>4.0649999999999995</v>
      </c>
      <c r="O30" s="19">
        <f>SUM(E30/J30)</f>
        <v>4.0649999999999995</v>
      </c>
      <c r="P30" s="19">
        <f t="shared" si="12"/>
        <v>4.0649999999999995</v>
      </c>
    </row>
    <row r="31" spans="1:16" ht="65.25" thickBot="1" x14ac:dyDescent="0.3">
      <c r="A31" s="20" t="s">
        <v>25</v>
      </c>
      <c r="B31" s="17" t="s">
        <v>58</v>
      </c>
      <c r="C31" s="17" t="s">
        <v>58</v>
      </c>
      <c r="D31" s="17" t="s">
        <v>58</v>
      </c>
      <c r="E31" s="17" t="s">
        <v>58</v>
      </c>
      <c r="F31" s="17" t="s">
        <v>58</v>
      </c>
      <c r="G31" s="17" t="s">
        <v>58</v>
      </c>
      <c r="H31" s="17" t="s">
        <v>58</v>
      </c>
      <c r="I31" s="17" t="s">
        <v>58</v>
      </c>
      <c r="J31" s="17" t="s">
        <v>58</v>
      </c>
      <c r="K31" s="17" t="s">
        <v>58</v>
      </c>
      <c r="L31" s="17" t="s">
        <v>58</v>
      </c>
      <c r="M31" s="17" t="s">
        <v>58</v>
      </c>
      <c r="N31" s="17" t="s">
        <v>58</v>
      </c>
      <c r="O31" s="17" t="s">
        <v>58</v>
      </c>
      <c r="P31" s="17" t="s">
        <v>58</v>
      </c>
    </row>
    <row r="32" spans="1:16" ht="15.75" thickBot="1" x14ac:dyDescent="0.3">
      <c r="A32" s="16" t="s">
        <v>60</v>
      </c>
      <c r="B32" s="17">
        <v>59.7</v>
      </c>
      <c r="C32" s="17">
        <v>68.099999999999994</v>
      </c>
      <c r="D32" s="17">
        <v>105.7</v>
      </c>
      <c r="E32" s="17">
        <v>105.7</v>
      </c>
      <c r="F32" s="17">
        <v>105.7</v>
      </c>
      <c r="G32" s="17" t="s">
        <v>58</v>
      </c>
      <c r="H32" s="17" t="s">
        <v>58</v>
      </c>
      <c r="I32" s="17" t="s">
        <v>58</v>
      </c>
      <c r="J32" s="17" t="s">
        <v>58</v>
      </c>
      <c r="K32" s="17" t="s">
        <v>58</v>
      </c>
      <c r="L32" s="17" t="s">
        <v>58</v>
      </c>
      <c r="M32" s="17" t="s">
        <v>58</v>
      </c>
      <c r="N32" s="17" t="s">
        <v>58</v>
      </c>
      <c r="O32" s="17" t="s">
        <v>58</v>
      </c>
      <c r="P32" s="17" t="s">
        <v>58</v>
      </c>
    </row>
    <row r="33" spans="1:16" ht="15.75" thickBot="1" x14ac:dyDescent="0.3">
      <c r="A33" s="16" t="s">
        <v>62</v>
      </c>
      <c r="B33" s="17">
        <f>SUM(B34-B32)</f>
        <v>12.799999999999997</v>
      </c>
      <c r="C33" s="17">
        <f t="shared" ref="C33:F33" si="13">SUM(C34-C32)</f>
        <v>14.600000000000009</v>
      </c>
      <c r="D33" s="17">
        <f t="shared" si="13"/>
        <v>22.700000000000003</v>
      </c>
      <c r="E33" s="17">
        <f t="shared" si="13"/>
        <v>22.700000000000003</v>
      </c>
      <c r="F33" s="17">
        <f t="shared" si="13"/>
        <v>22.700000000000003</v>
      </c>
      <c r="G33" s="17" t="s">
        <v>58</v>
      </c>
      <c r="H33" s="17" t="s">
        <v>58</v>
      </c>
      <c r="I33" s="17" t="s">
        <v>58</v>
      </c>
      <c r="J33" s="17" t="s">
        <v>58</v>
      </c>
      <c r="K33" s="17" t="s">
        <v>58</v>
      </c>
      <c r="L33" s="17" t="s">
        <v>58</v>
      </c>
      <c r="M33" s="17" t="s">
        <v>58</v>
      </c>
      <c r="N33" s="17" t="s">
        <v>58</v>
      </c>
      <c r="O33" s="17" t="s">
        <v>58</v>
      </c>
      <c r="P33" s="17" t="s">
        <v>58</v>
      </c>
    </row>
    <row r="34" spans="1:16" ht="15.75" thickBot="1" x14ac:dyDescent="0.3">
      <c r="A34" s="18" t="s">
        <v>59</v>
      </c>
      <c r="B34" s="19">
        <v>72.5</v>
      </c>
      <c r="C34" s="19">
        <v>82.7</v>
      </c>
      <c r="D34" s="19">
        <v>128.4</v>
      </c>
      <c r="E34" s="19">
        <v>128.4</v>
      </c>
      <c r="F34" s="19">
        <v>128.4</v>
      </c>
      <c r="G34" s="22">
        <v>1450</v>
      </c>
      <c r="H34" s="22">
        <v>1450</v>
      </c>
      <c r="I34" s="3">
        <v>1450</v>
      </c>
      <c r="J34" s="3">
        <v>1450</v>
      </c>
      <c r="K34" s="3">
        <v>1450</v>
      </c>
      <c r="L34" s="19">
        <f>SUM(B34/G34)</f>
        <v>0.05</v>
      </c>
      <c r="M34" s="23">
        <f t="shared" ref="M34:P34" si="14">SUM(C34/H34)</f>
        <v>5.7034482758620692E-2</v>
      </c>
      <c r="N34" s="23">
        <f t="shared" si="14"/>
        <v>8.855172413793104E-2</v>
      </c>
      <c r="O34" s="23">
        <f t="shared" si="14"/>
        <v>8.855172413793104E-2</v>
      </c>
      <c r="P34" s="23">
        <f t="shared" si="14"/>
        <v>8.855172413793104E-2</v>
      </c>
    </row>
  </sheetData>
  <mergeCells count="5">
    <mergeCell ref="A3:A4"/>
    <mergeCell ref="B3:F3"/>
    <mergeCell ref="G3:K3"/>
    <mergeCell ref="L3:P3"/>
    <mergeCell ref="A2:P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0"/>
  <sheetViews>
    <sheetView workbookViewId="0">
      <selection activeCell="B9" sqref="B9:F9"/>
    </sheetView>
  </sheetViews>
  <sheetFormatPr defaultRowHeight="15" x14ac:dyDescent="0.25"/>
  <cols>
    <col min="1" max="1" width="40.140625" customWidth="1"/>
    <col min="12" max="12" width="10" bestFit="1" customWidth="1"/>
  </cols>
  <sheetData>
    <row r="2" spans="1:16" ht="16.5" thickBot="1" x14ac:dyDescent="0.3">
      <c r="A2" s="54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55"/>
      <c r="N2" s="55"/>
      <c r="O2" s="55"/>
    </row>
    <row r="3" spans="1:16" ht="15.75" customHeight="1" thickBot="1" x14ac:dyDescent="0.3">
      <c r="A3" s="49" t="s">
        <v>42</v>
      </c>
      <c r="B3" s="51" t="s">
        <v>43</v>
      </c>
      <c r="C3" s="52"/>
      <c r="D3" s="52"/>
      <c r="E3" s="52"/>
      <c r="F3" s="53"/>
      <c r="G3" s="51" t="s">
        <v>44</v>
      </c>
      <c r="H3" s="52"/>
      <c r="I3" s="52"/>
      <c r="J3" s="52"/>
      <c r="K3" s="52"/>
      <c r="L3" s="56" t="s">
        <v>45</v>
      </c>
      <c r="M3" s="57"/>
      <c r="N3" s="57"/>
      <c r="O3" s="57"/>
      <c r="P3" s="58"/>
    </row>
    <row r="4" spans="1:16" ht="48" thickBot="1" x14ac:dyDescent="0.3">
      <c r="A4" s="50"/>
      <c r="B4" s="15" t="s">
        <v>46</v>
      </c>
      <c r="C4" s="15" t="s">
        <v>47</v>
      </c>
      <c r="D4" s="15" t="s">
        <v>48</v>
      </c>
      <c r="E4" s="15" t="s">
        <v>49</v>
      </c>
      <c r="F4" s="15" t="s">
        <v>50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46</v>
      </c>
      <c r="M4" s="15" t="s">
        <v>47</v>
      </c>
      <c r="N4" s="15" t="s">
        <v>48</v>
      </c>
      <c r="O4" s="15" t="s">
        <v>49</v>
      </c>
      <c r="P4" s="15" t="s">
        <v>50</v>
      </c>
    </row>
    <row r="5" spans="1:16" ht="15.75" thickBot="1" x14ac:dyDescent="0.3">
      <c r="A5" s="16" t="s">
        <v>51</v>
      </c>
      <c r="B5" s="17" t="s">
        <v>52</v>
      </c>
      <c r="C5" s="17" t="s">
        <v>52</v>
      </c>
      <c r="D5" s="17" t="s">
        <v>52</v>
      </c>
      <c r="E5" s="17" t="s">
        <v>52</v>
      </c>
      <c r="F5" s="17" t="s">
        <v>52</v>
      </c>
      <c r="G5" s="17"/>
      <c r="H5" s="17"/>
      <c r="I5" s="17"/>
      <c r="J5" s="17"/>
      <c r="K5" s="17"/>
      <c r="L5" s="17" t="s">
        <v>52</v>
      </c>
      <c r="M5" s="17" t="s">
        <v>52</v>
      </c>
      <c r="N5" s="17" t="s">
        <v>52</v>
      </c>
      <c r="O5" s="17" t="s">
        <v>52</v>
      </c>
      <c r="P5" s="17" t="s">
        <v>52</v>
      </c>
    </row>
    <row r="6" spans="1:16" ht="15.75" thickBot="1" x14ac:dyDescent="0.3">
      <c r="A6" s="18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 t="s">
        <v>53</v>
      </c>
      <c r="M6" s="17" t="s">
        <v>54</v>
      </c>
      <c r="N6" s="17" t="s">
        <v>55</v>
      </c>
      <c r="O6" s="17" t="s">
        <v>56</v>
      </c>
      <c r="P6" s="17" t="s">
        <v>57</v>
      </c>
    </row>
    <row r="7" spans="1:16" ht="57.75" customHeight="1" thickBot="1" x14ac:dyDescent="0.3">
      <c r="A7" s="5" t="s">
        <v>8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7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17" t="s">
        <v>58</v>
      </c>
      <c r="O7" s="17" t="s">
        <v>58</v>
      </c>
      <c r="P7" s="17" t="s">
        <v>58</v>
      </c>
    </row>
    <row r="8" spans="1:16" ht="15.75" thickBot="1" x14ac:dyDescent="0.3">
      <c r="A8" s="16" t="s">
        <v>60</v>
      </c>
      <c r="B8" s="17">
        <v>3468.8</v>
      </c>
      <c r="C8" s="17">
        <v>3954.4</v>
      </c>
      <c r="D8" s="17">
        <v>4183.3</v>
      </c>
      <c r="E8" s="17">
        <v>4183.3</v>
      </c>
      <c r="F8" s="17">
        <v>4183.3</v>
      </c>
      <c r="G8" s="17" t="s">
        <v>58</v>
      </c>
      <c r="H8" s="17" t="s">
        <v>58</v>
      </c>
      <c r="I8" s="17" t="s">
        <v>58</v>
      </c>
      <c r="J8" s="17" t="s">
        <v>58</v>
      </c>
      <c r="K8" s="17" t="s">
        <v>58</v>
      </c>
      <c r="L8" s="17" t="s">
        <v>58</v>
      </c>
      <c r="M8" s="17" t="s">
        <v>58</v>
      </c>
      <c r="N8" s="17" t="s">
        <v>58</v>
      </c>
      <c r="O8" s="17" t="s">
        <v>58</v>
      </c>
      <c r="P8" s="17" t="s">
        <v>58</v>
      </c>
    </row>
    <row r="9" spans="1:16" ht="15.75" thickBot="1" x14ac:dyDescent="0.3">
      <c r="A9" s="16" t="s">
        <v>62</v>
      </c>
      <c r="B9" s="17">
        <f>SUM(B10-B8)</f>
        <v>1168.5999999999995</v>
      </c>
      <c r="C9" s="17">
        <f t="shared" ref="C9:F9" si="0">SUM(C10-C8)</f>
        <v>1332.2499999999995</v>
      </c>
      <c r="D9" s="17">
        <f t="shared" si="0"/>
        <v>1409.3099999999995</v>
      </c>
      <c r="E9" s="17">
        <f t="shared" si="0"/>
        <v>1409.3099999999995</v>
      </c>
      <c r="F9" s="17">
        <f t="shared" si="0"/>
        <v>1409.3099999999995</v>
      </c>
      <c r="G9" s="17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17" t="s">
        <v>58</v>
      </c>
      <c r="O9" s="17" t="s">
        <v>58</v>
      </c>
      <c r="P9" s="26" t="s">
        <v>58</v>
      </c>
    </row>
    <row r="10" spans="1:16" ht="15.75" thickBot="1" x14ac:dyDescent="0.3">
      <c r="A10" s="18" t="s">
        <v>59</v>
      </c>
      <c r="B10" s="17">
        <v>4637.3999999999996</v>
      </c>
      <c r="C10" s="17">
        <v>5286.65</v>
      </c>
      <c r="D10" s="17">
        <v>5592.61</v>
      </c>
      <c r="E10" s="17">
        <v>5592.61</v>
      </c>
      <c r="F10" s="17">
        <v>5592.61</v>
      </c>
      <c r="G10" s="17">
        <v>101</v>
      </c>
      <c r="H10" s="17">
        <v>101</v>
      </c>
      <c r="I10" s="17">
        <v>101</v>
      </c>
      <c r="J10" s="17">
        <v>102</v>
      </c>
      <c r="K10" s="17">
        <v>102</v>
      </c>
      <c r="L10" s="24">
        <f>SUM(B10/G10)</f>
        <v>45.91485148514851</v>
      </c>
      <c r="M10" s="24">
        <f t="shared" ref="M10:P10" si="1">SUM(C10/H10)</f>
        <v>52.343069306930687</v>
      </c>
      <c r="N10" s="24">
        <f t="shared" si="1"/>
        <v>55.372376237623762</v>
      </c>
      <c r="O10" s="25">
        <f t="shared" si="1"/>
        <v>54.829509803921567</v>
      </c>
      <c r="P10" s="25">
        <f t="shared" si="1"/>
        <v>54.829509803921567</v>
      </c>
    </row>
  </sheetData>
  <mergeCells count="5">
    <mergeCell ref="A3:A4"/>
    <mergeCell ref="B3:F3"/>
    <mergeCell ref="G3:K3"/>
    <mergeCell ref="A2:O2"/>
    <mergeCell ref="L3:P3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topLeftCell="A4" workbookViewId="0">
      <selection activeCell="B25" sqref="B25:F25"/>
    </sheetView>
  </sheetViews>
  <sheetFormatPr defaultRowHeight="15" x14ac:dyDescent="0.25"/>
  <cols>
    <col min="1" max="1" width="30.42578125" customWidth="1"/>
    <col min="2" max="2" width="11" customWidth="1"/>
    <col min="3" max="4" width="11.140625" customWidth="1"/>
    <col min="5" max="5" width="10.85546875" customWidth="1"/>
    <col min="6" max="6" width="12.5703125" customWidth="1"/>
    <col min="7" max="7" width="10.7109375" customWidth="1"/>
    <col min="12" max="12" width="10" bestFit="1" customWidth="1"/>
  </cols>
  <sheetData>
    <row r="2" spans="1:16" ht="16.5" thickBot="1" x14ac:dyDescent="0.3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thickBot="1" x14ac:dyDescent="0.3">
      <c r="A3" s="49" t="s">
        <v>42</v>
      </c>
      <c r="B3" s="51" t="s">
        <v>43</v>
      </c>
      <c r="C3" s="52"/>
      <c r="D3" s="52"/>
      <c r="E3" s="52"/>
      <c r="F3" s="53"/>
      <c r="G3" s="51" t="s">
        <v>44</v>
      </c>
      <c r="H3" s="52"/>
      <c r="I3" s="52"/>
      <c r="J3" s="52"/>
      <c r="K3" s="53"/>
      <c r="L3" s="51" t="s">
        <v>45</v>
      </c>
      <c r="M3" s="52"/>
      <c r="N3" s="52"/>
      <c r="O3" s="52"/>
      <c r="P3" s="53"/>
    </row>
    <row r="4" spans="1:16" ht="48" thickBot="1" x14ac:dyDescent="0.3">
      <c r="A4" s="50"/>
      <c r="B4" s="15" t="s">
        <v>46</v>
      </c>
      <c r="C4" s="15" t="s">
        <v>47</v>
      </c>
      <c r="D4" s="15" t="s">
        <v>48</v>
      </c>
      <c r="E4" s="15" t="s">
        <v>49</v>
      </c>
      <c r="F4" s="15" t="s">
        <v>50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46</v>
      </c>
      <c r="M4" s="15" t="s">
        <v>47</v>
      </c>
      <c r="N4" s="15" t="s">
        <v>48</v>
      </c>
      <c r="O4" s="15" t="s">
        <v>49</v>
      </c>
      <c r="P4" s="15" t="s">
        <v>50</v>
      </c>
    </row>
    <row r="5" spans="1:16" ht="15.75" thickBot="1" x14ac:dyDescent="0.3">
      <c r="A5" s="16" t="s">
        <v>51</v>
      </c>
      <c r="B5" s="17" t="s">
        <v>52</v>
      </c>
      <c r="C5" s="17" t="s">
        <v>52</v>
      </c>
      <c r="D5" s="17" t="s">
        <v>52</v>
      </c>
      <c r="E5" s="17" t="s">
        <v>52</v>
      </c>
      <c r="F5" s="17" t="s">
        <v>52</v>
      </c>
      <c r="G5" s="17"/>
      <c r="H5" s="17"/>
      <c r="I5" s="17"/>
      <c r="J5" s="17"/>
      <c r="K5" s="17"/>
      <c r="L5" s="17" t="s">
        <v>52</v>
      </c>
      <c r="M5" s="17" t="s">
        <v>52</v>
      </c>
      <c r="N5" s="17" t="s">
        <v>52</v>
      </c>
      <c r="O5" s="17" t="s">
        <v>52</v>
      </c>
      <c r="P5" s="17" t="s">
        <v>52</v>
      </c>
    </row>
    <row r="6" spans="1:16" ht="15.75" thickBot="1" x14ac:dyDescent="0.3">
      <c r="A6" s="18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 t="s">
        <v>53</v>
      </c>
      <c r="M6" s="17" t="s">
        <v>54</v>
      </c>
      <c r="N6" s="17" t="s">
        <v>55</v>
      </c>
      <c r="O6" s="17" t="s">
        <v>56</v>
      </c>
      <c r="P6" s="17" t="s">
        <v>57</v>
      </c>
    </row>
    <row r="7" spans="1:16" ht="33" customHeight="1" thickBot="1" x14ac:dyDescent="0.3">
      <c r="A7" s="20" t="s">
        <v>27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7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17" t="s">
        <v>58</v>
      </c>
      <c r="O7" s="17" t="s">
        <v>58</v>
      </c>
      <c r="P7" s="17" t="s">
        <v>58</v>
      </c>
    </row>
    <row r="8" spans="1:16" ht="25.5" customHeight="1" thickBot="1" x14ac:dyDescent="0.3">
      <c r="A8" s="16" t="s">
        <v>60</v>
      </c>
      <c r="B8" s="17">
        <v>2535.6</v>
      </c>
      <c r="C8" s="17">
        <v>2728.12</v>
      </c>
      <c r="D8" s="17">
        <v>4968.8999999999996</v>
      </c>
      <c r="E8" s="17">
        <v>4968.8999999999996</v>
      </c>
      <c r="F8" s="17">
        <v>4968.8999999999996</v>
      </c>
      <c r="G8" s="17" t="s">
        <v>58</v>
      </c>
      <c r="H8" s="17" t="s">
        <v>58</v>
      </c>
      <c r="I8" s="17" t="s">
        <v>58</v>
      </c>
      <c r="J8" s="17" t="s">
        <v>58</v>
      </c>
      <c r="K8" s="17" t="s">
        <v>58</v>
      </c>
      <c r="L8" s="17" t="s">
        <v>58</v>
      </c>
      <c r="M8" s="17" t="s">
        <v>58</v>
      </c>
      <c r="N8" s="17" t="s">
        <v>58</v>
      </c>
      <c r="O8" s="17" t="s">
        <v>58</v>
      </c>
      <c r="P8" s="17" t="s">
        <v>58</v>
      </c>
    </row>
    <row r="9" spans="1:16" ht="26.25" customHeight="1" thickBot="1" x14ac:dyDescent="0.3">
      <c r="A9" s="16" t="s">
        <v>61</v>
      </c>
      <c r="B9" s="17">
        <f>SUM(B10-B8)</f>
        <v>272.40000000000009</v>
      </c>
      <c r="C9" s="17">
        <f t="shared" ref="C9:F9" si="0">SUM(C10-C8)</f>
        <v>473</v>
      </c>
      <c r="D9" s="17">
        <f t="shared" si="0"/>
        <v>533.80000000000018</v>
      </c>
      <c r="E9" s="17">
        <f t="shared" si="0"/>
        <v>533.80000000000018</v>
      </c>
      <c r="F9" s="17">
        <f t="shared" si="0"/>
        <v>533.80000000000018</v>
      </c>
      <c r="G9" s="17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17" t="s">
        <v>58</v>
      </c>
      <c r="O9" s="17" t="s">
        <v>58</v>
      </c>
      <c r="P9" s="17" t="s">
        <v>58</v>
      </c>
    </row>
    <row r="10" spans="1:16" ht="15.75" thickBot="1" x14ac:dyDescent="0.3">
      <c r="A10" s="18" t="s">
        <v>59</v>
      </c>
      <c r="B10" s="17">
        <v>2808</v>
      </c>
      <c r="C10" s="17">
        <v>3201.12</v>
      </c>
      <c r="D10" s="17">
        <v>5502.7</v>
      </c>
      <c r="E10" s="17">
        <v>5502.7</v>
      </c>
      <c r="F10" s="17">
        <v>5502.7</v>
      </c>
      <c r="G10" s="21">
        <v>15920</v>
      </c>
      <c r="H10" s="21">
        <v>15600</v>
      </c>
      <c r="I10" s="3">
        <v>15600</v>
      </c>
      <c r="J10" s="3">
        <v>15600</v>
      </c>
      <c r="K10" s="3">
        <v>15600</v>
      </c>
      <c r="L10" s="24">
        <f>SUM(B10/G10)</f>
        <v>0.17638190954773869</v>
      </c>
      <c r="M10" s="24">
        <f t="shared" ref="M10:P10" si="1">SUM(C10/H10)</f>
        <v>0.20519999999999999</v>
      </c>
      <c r="N10" s="24">
        <f t="shared" si="1"/>
        <v>0.35273717948717948</v>
      </c>
      <c r="O10" s="24">
        <f t="shared" si="1"/>
        <v>0.35273717948717948</v>
      </c>
      <c r="P10" s="24">
        <f t="shared" si="1"/>
        <v>0.35273717948717948</v>
      </c>
    </row>
    <row r="11" spans="1:16" ht="57" customHeight="1" thickBot="1" x14ac:dyDescent="0.3">
      <c r="A11" s="20" t="s">
        <v>29</v>
      </c>
      <c r="B11" s="17" t="s">
        <v>58</v>
      </c>
      <c r="C11" s="17" t="s">
        <v>58</v>
      </c>
      <c r="D11" s="17" t="s">
        <v>58</v>
      </c>
      <c r="E11" s="17" t="s">
        <v>58</v>
      </c>
      <c r="F11" s="17" t="s">
        <v>58</v>
      </c>
      <c r="G11" s="17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17" t="s">
        <v>58</v>
      </c>
      <c r="O11" s="17" t="s">
        <v>58</v>
      </c>
      <c r="P11" s="17" t="s">
        <v>58</v>
      </c>
    </row>
    <row r="12" spans="1:16" ht="30.75" customHeight="1" thickBot="1" x14ac:dyDescent="0.3">
      <c r="A12" s="16" t="s">
        <v>60</v>
      </c>
      <c r="B12" s="17">
        <v>815.5</v>
      </c>
      <c r="C12" s="17">
        <v>929.6</v>
      </c>
      <c r="D12" s="17">
        <v>1598.3</v>
      </c>
      <c r="E12" s="17">
        <v>1598.3</v>
      </c>
      <c r="F12" s="17">
        <v>1598.3</v>
      </c>
      <c r="G12" s="17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17" t="s">
        <v>58</v>
      </c>
      <c r="O12" s="17" t="s">
        <v>58</v>
      </c>
      <c r="P12" s="17" t="s">
        <v>58</v>
      </c>
    </row>
    <row r="13" spans="1:16" ht="38.25" customHeight="1" thickBot="1" x14ac:dyDescent="0.3">
      <c r="A13" s="16" t="s">
        <v>62</v>
      </c>
      <c r="B13" s="17">
        <f>SUM(B14-B12)</f>
        <v>87.600000000000023</v>
      </c>
      <c r="C13" s="17">
        <f t="shared" ref="C13:F13" si="2">SUM(C14-C12)</f>
        <v>99.899999999999977</v>
      </c>
      <c r="D13" s="17">
        <f t="shared" si="2"/>
        <v>171.40000000000009</v>
      </c>
      <c r="E13" s="17">
        <f t="shared" si="2"/>
        <v>171.40000000000009</v>
      </c>
      <c r="F13" s="17">
        <f t="shared" si="2"/>
        <v>171.40000000000009</v>
      </c>
      <c r="G13" s="17" t="s">
        <v>58</v>
      </c>
      <c r="H13" s="17" t="s">
        <v>58</v>
      </c>
      <c r="I13" s="17" t="s">
        <v>58</v>
      </c>
      <c r="J13" s="17" t="s">
        <v>58</v>
      </c>
      <c r="K13" s="17" t="s">
        <v>58</v>
      </c>
      <c r="L13" s="17" t="s">
        <v>58</v>
      </c>
      <c r="M13" s="17" t="s">
        <v>58</v>
      </c>
      <c r="N13" s="17" t="s">
        <v>58</v>
      </c>
      <c r="O13" s="17" t="s">
        <v>58</v>
      </c>
      <c r="P13" s="17" t="s">
        <v>58</v>
      </c>
    </row>
    <row r="14" spans="1:16" ht="15.75" thickBot="1" x14ac:dyDescent="0.3">
      <c r="A14" s="18" t="s">
        <v>59</v>
      </c>
      <c r="B14" s="17">
        <v>903.1</v>
      </c>
      <c r="C14" s="17">
        <v>1029.5</v>
      </c>
      <c r="D14" s="17">
        <v>1769.7</v>
      </c>
      <c r="E14" s="17">
        <v>1769.7</v>
      </c>
      <c r="F14" s="17">
        <v>1769.7</v>
      </c>
      <c r="G14" s="21">
        <v>131</v>
      </c>
      <c r="H14" s="21">
        <v>131</v>
      </c>
      <c r="I14" s="3">
        <v>131</v>
      </c>
      <c r="J14" s="3">
        <v>131</v>
      </c>
      <c r="K14" s="3">
        <v>131</v>
      </c>
      <c r="L14" s="24">
        <f>SUM(B14/G14)</f>
        <v>6.8938931297709924</v>
      </c>
      <c r="M14" s="24">
        <f t="shared" ref="M14:P14" si="3">SUM(C14/H14)</f>
        <v>7.8587786259541987</v>
      </c>
      <c r="N14" s="24">
        <f t="shared" si="3"/>
        <v>13.509160305343512</v>
      </c>
      <c r="O14" s="24">
        <f t="shared" si="3"/>
        <v>13.509160305343512</v>
      </c>
      <c r="P14" s="24">
        <f t="shared" si="3"/>
        <v>13.509160305343512</v>
      </c>
    </row>
    <row r="15" spans="1:16" ht="42" customHeight="1" thickBot="1" x14ac:dyDescent="0.3">
      <c r="A15" s="27" t="s">
        <v>31</v>
      </c>
      <c r="B15" s="17" t="s">
        <v>58</v>
      </c>
      <c r="C15" s="17" t="s">
        <v>58</v>
      </c>
      <c r="D15" s="17" t="s">
        <v>58</v>
      </c>
      <c r="E15" s="17" t="s">
        <v>58</v>
      </c>
      <c r="F15" s="17" t="s">
        <v>58</v>
      </c>
      <c r="G15" s="17" t="s">
        <v>58</v>
      </c>
      <c r="H15" s="17" t="s">
        <v>58</v>
      </c>
      <c r="I15" s="17" t="s">
        <v>58</v>
      </c>
      <c r="J15" s="17" t="s">
        <v>58</v>
      </c>
      <c r="K15" s="17" t="s">
        <v>58</v>
      </c>
      <c r="L15" s="17" t="s">
        <v>58</v>
      </c>
      <c r="M15" s="17" t="s">
        <v>58</v>
      </c>
      <c r="N15" s="17" t="s">
        <v>58</v>
      </c>
      <c r="O15" s="17" t="s">
        <v>58</v>
      </c>
      <c r="P15" s="17" t="s">
        <v>58</v>
      </c>
    </row>
    <row r="16" spans="1:16" ht="33" customHeight="1" thickBot="1" x14ac:dyDescent="0.3">
      <c r="A16" s="16" t="s">
        <v>60</v>
      </c>
      <c r="B16" s="17">
        <v>251</v>
      </c>
      <c r="C16" s="17">
        <v>286.22000000000003</v>
      </c>
      <c r="D16" s="17">
        <v>491.7</v>
      </c>
      <c r="E16" s="17">
        <v>491.7</v>
      </c>
      <c r="F16" s="17">
        <v>491.7</v>
      </c>
      <c r="G16" s="17" t="s">
        <v>58</v>
      </c>
      <c r="H16" s="17" t="s">
        <v>58</v>
      </c>
      <c r="I16" s="17" t="s">
        <v>58</v>
      </c>
      <c r="J16" s="17" t="s">
        <v>58</v>
      </c>
      <c r="K16" s="17" t="s">
        <v>58</v>
      </c>
      <c r="L16" s="17" t="s">
        <v>58</v>
      </c>
      <c r="M16" s="17" t="s">
        <v>58</v>
      </c>
      <c r="N16" s="17" t="s">
        <v>58</v>
      </c>
      <c r="O16" s="17" t="s">
        <v>58</v>
      </c>
      <c r="P16" s="17" t="s">
        <v>58</v>
      </c>
    </row>
    <row r="17" spans="1:16" ht="27" customHeight="1" thickBot="1" x14ac:dyDescent="0.3">
      <c r="A17" s="16" t="s">
        <v>62</v>
      </c>
      <c r="B17" s="17">
        <f>SUM(B18-B16)</f>
        <v>27</v>
      </c>
      <c r="C17" s="17">
        <f t="shared" ref="C17:F17" si="4">SUM(C18-C16)</f>
        <v>30.699999999999989</v>
      </c>
      <c r="D17" s="17">
        <f t="shared" si="4"/>
        <v>53.000000000000057</v>
      </c>
      <c r="E17" s="17">
        <f t="shared" si="4"/>
        <v>53.000000000000057</v>
      </c>
      <c r="F17" s="17">
        <f t="shared" si="4"/>
        <v>53.000000000000057</v>
      </c>
      <c r="G17" s="17" t="s">
        <v>58</v>
      </c>
      <c r="H17" s="17" t="s">
        <v>58</v>
      </c>
      <c r="I17" s="17" t="s">
        <v>58</v>
      </c>
      <c r="J17" s="17" t="s">
        <v>58</v>
      </c>
      <c r="K17" s="17" t="s">
        <v>58</v>
      </c>
      <c r="L17" s="17" t="s">
        <v>58</v>
      </c>
      <c r="M17" s="17" t="s">
        <v>58</v>
      </c>
      <c r="N17" s="17" t="s">
        <v>58</v>
      </c>
      <c r="O17" s="17" t="s">
        <v>58</v>
      </c>
      <c r="P17" s="17" t="s">
        <v>58</v>
      </c>
    </row>
    <row r="18" spans="1:16" ht="15.75" thickBot="1" x14ac:dyDescent="0.3">
      <c r="A18" s="18" t="s">
        <v>59</v>
      </c>
      <c r="B18" s="19">
        <v>278</v>
      </c>
      <c r="C18" s="19">
        <v>316.92</v>
      </c>
      <c r="D18" s="19">
        <v>544.70000000000005</v>
      </c>
      <c r="E18" s="19">
        <v>544.70000000000005</v>
      </c>
      <c r="F18" s="19">
        <v>544.70000000000005</v>
      </c>
      <c r="G18" s="19">
        <v>53</v>
      </c>
      <c r="H18" s="19">
        <v>50</v>
      </c>
      <c r="I18" s="3">
        <v>50</v>
      </c>
      <c r="J18" s="3">
        <v>50</v>
      </c>
      <c r="K18" s="3">
        <v>50</v>
      </c>
      <c r="L18" s="23">
        <f>SUM(B18/G18)</f>
        <v>5.2452830188679247</v>
      </c>
      <c r="M18" s="23">
        <f t="shared" ref="M18" si="5">SUM(C18/H18)</f>
        <v>6.3384</v>
      </c>
      <c r="N18" s="23">
        <f>SUM(D18/I18)</f>
        <v>10.894</v>
      </c>
      <c r="O18" s="23">
        <f t="shared" ref="O18:P18" si="6">SUM(E18/J18)</f>
        <v>10.894</v>
      </c>
      <c r="P18" s="23">
        <f t="shared" si="6"/>
        <v>10.894</v>
      </c>
    </row>
    <row r="19" spans="1:16" ht="15.75" thickBot="1" x14ac:dyDescent="0.3">
      <c r="A19" s="20" t="s">
        <v>32</v>
      </c>
      <c r="B19" s="17" t="s">
        <v>58</v>
      </c>
      <c r="C19" s="17" t="s">
        <v>58</v>
      </c>
      <c r="D19" s="17" t="s">
        <v>58</v>
      </c>
      <c r="E19" s="17" t="s">
        <v>58</v>
      </c>
      <c r="F19" s="17" t="s">
        <v>58</v>
      </c>
      <c r="G19" s="17" t="s">
        <v>58</v>
      </c>
      <c r="H19" s="17" t="s">
        <v>58</v>
      </c>
      <c r="I19" s="17" t="s">
        <v>58</v>
      </c>
      <c r="J19" s="17" t="s">
        <v>58</v>
      </c>
      <c r="K19" s="17" t="s">
        <v>58</v>
      </c>
      <c r="L19" s="17" t="s">
        <v>58</v>
      </c>
      <c r="M19" s="17" t="s">
        <v>58</v>
      </c>
      <c r="N19" s="17" t="s">
        <v>58</v>
      </c>
      <c r="O19" s="17" t="s">
        <v>58</v>
      </c>
      <c r="P19" s="17" t="s">
        <v>58</v>
      </c>
    </row>
    <row r="20" spans="1:16" ht="23.25" customHeight="1" thickBot="1" x14ac:dyDescent="0.3">
      <c r="A20" s="16" t="s">
        <v>60</v>
      </c>
      <c r="B20" s="17">
        <v>501.5</v>
      </c>
      <c r="C20" s="17">
        <v>571.79999999999995</v>
      </c>
      <c r="D20" s="17">
        <v>982.9</v>
      </c>
      <c r="E20" s="17">
        <v>982.9</v>
      </c>
      <c r="F20" s="17">
        <v>982.9</v>
      </c>
      <c r="G20" s="17" t="s">
        <v>58</v>
      </c>
      <c r="H20" s="17" t="s">
        <v>58</v>
      </c>
      <c r="I20" s="17" t="s">
        <v>58</v>
      </c>
      <c r="J20" s="17" t="s">
        <v>58</v>
      </c>
      <c r="K20" s="17" t="s">
        <v>58</v>
      </c>
      <c r="L20" s="17" t="s">
        <v>58</v>
      </c>
      <c r="M20" s="17" t="s">
        <v>58</v>
      </c>
      <c r="N20" s="17" t="s">
        <v>58</v>
      </c>
      <c r="O20" s="17" t="s">
        <v>58</v>
      </c>
      <c r="P20" s="17" t="s">
        <v>58</v>
      </c>
    </row>
    <row r="21" spans="1:16" ht="28.5" customHeight="1" thickBot="1" x14ac:dyDescent="0.3">
      <c r="A21" s="16" t="s">
        <v>62</v>
      </c>
      <c r="B21" s="17">
        <f>SUM(B22-B20)</f>
        <v>53.899999999999977</v>
      </c>
      <c r="C21" s="17">
        <f t="shared" ref="C21:F21" si="7">SUM(C22-C20)</f>
        <v>61.400000000000091</v>
      </c>
      <c r="D21" s="17">
        <f t="shared" si="7"/>
        <v>105.60000000000002</v>
      </c>
      <c r="E21" s="17">
        <f t="shared" si="7"/>
        <v>105.60000000000002</v>
      </c>
      <c r="F21" s="17">
        <f t="shared" si="7"/>
        <v>105.60000000000002</v>
      </c>
      <c r="G21" s="17" t="s">
        <v>58</v>
      </c>
      <c r="H21" s="17" t="s">
        <v>58</v>
      </c>
      <c r="I21" s="17" t="s">
        <v>58</v>
      </c>
      <c r="J21" s="17" t="s">
        <v>58</v>
      </c>
      <c r="K21" s="17" t="s">
        <v>58</v>
      </c>
      <c r="L21" s="17" t="s">
        <v>58</v>
      </c>
      <c r="M21" s="17" t="s">
        <v>58</v>
      </c>
      <c r="N21" s="17" t="s">
        <v>58</v>
      </c>
      <c r="O21" s="17" t="s">
        <v>58</v>
      </c>
      <c r="P21" s="17" t="s">
        <v>58</v>
      </c>
    </row>
    <row r="22" spans="1:16" ht="15.75" thickBot="1" x14ac:dyDescent="0.3">
      <c r="A22" s="18" t="s">
        <v>59</v>
      </c>
      <c r="B22" s="19">
        <v>555.4</v>
      </c>
      <c r="C22" s="19">
        <v>633.20000000000005</v>
      </c>
      <c r="D22" s="19">
        <v>1088.5</v>
      </c>
      <c r="E22" s="19">
        <v>1088.5</v>
      </c>
      <c r="F22" s="19">
        <v>1088.5</v>
      </c>
      <c r="G22" s="22">
        <v>108</v>
      </c>
      <c r="H22" s="22">
        <v>106</v>
      </c>
      <c r="I22" s="3">
        <v>106</v>
      </c>
      <c r="J22" s="3">
        <v>106</v>
      </c>
      <c r="K22" s="3">
        <v>106</v>
      </c>
      <c r="L22" s="23">
        <f>SUM(B22/G22)</f>
        <v>5.1425925925925924</v>
      </c>
      <c r="M22" s="23">
        <f t="shared" ref="M22:P22" si="8">SUM(C22/H22)</f>
        <v>5.9735849056603776</v>
      </c>
      <c r="N22" s="23">
        <f t="shared" si="8"/>
        <v>10.268867924528301</v>
      </c>
      <c r="O22" s="23">
        <f t="shared" si="8"/>
        <v>10.268867924528301</v>
      </c>
      <c r="P22" s="23">
        <f t="shared" si="8"/>
        <v>10.268867924528301</v>
      </c>
    </row>
    <row r="23" spans="1:16" ht="78" thickBot="1" x14ac:dyDescent="0.3">
      <c r="A23" s="20" t="s">
        <v>34</v>
      </c>
      <c r="B23" s="17" t="s">
        <v>58</v>
      </c>
      <c r="C23" s="17" t="s">
        <v>58</v>
      </c>
      <c r="D23" s="17" t="s">
        <v>58</v>
      </c>
      <c r="E23" s="17" t="s">
        <v>58</v>
      </c>
      <c r="F23" s="17" t="s">
        <v>58</v>
      </c>
      <c r="G23" s="17" t="s">
        <v>58</v>
      </c>
      <c r="H23" s="17" t="s">
        <v>58</v>
      </c>
      <c r="I23" s="17" t="s">
        <v>58</v>
      </c>
      <c r="J23" s="17" t="s">
        <v>58</v>
      </c>
      <c r="K23" s="17" t="s">
        <v>58</v>
      </c>
      <c r="L23" s="17" t="s">
        <v>58</v>
      </c>
      <c r="M23" s="17" t="s">
        <v>58</v>
      </c>
      <c r="N23" s="17" t="s">
        <v>58</v>
      </c>
      <c r="O23" s="17" t="s">
        <v>58</v>
      </c>
      <c r="P23" s="17" t="s">
        <v>58</v>
      </c>
    </row>
    <row r="24" spans="1:16" ht="15.75" thickBot="1" x14ac:dyDescent="0.3">
      <c r="A24" s="16" t="s">
        <v>60</v>
      </c>
      <c r="B24" s="17">
        <v>2191.8000000000002</v>
      </c>
      <c r="C24" s="17">
        <v>2498.6999999999998</v>
      </c>
      <c r="D24" s="17">
        <v>4295.2</v>
      </c>
      <c r="E24" s="17">
        <v>4295.2</v>
      </c>
      <c r="F24" s="17">
        <v>4295.2</v>
      </c>
      <c r="G24" s="17" t="s">
        <v>58</v>
      </c>
      <c r="H24" s="17" t="s">
        <v>58</v>
      </c>
      <c r="I24" s="17" t="s">
        <v>58</v>
      </c>
      <c r="J24" s="17" t="s">
        <v>58</v>
      </c>
      <c r="K24" s="17" t="s">
        <v>58</v>
      </c>
      <c r="L24" s="17" t="s">
        <v>58</v>
      </c>
      <c r="M24" s="17" t="s">
        <v>58</v>
      </c>
      <c r="N24" s="17" t="s">
        <v>58</v>
      </c>
      <c r="O24" s="17" t="s">
        <v>58</v>
      </c>
      <c r="P24" s="17" t="s">
        <v>58</v>
      </c>
    </row>
    <row r="25" spans="1:16" ht="15.75" thickBot="1" x14ac:dyDescent="0.3">
      <c r="A25" s="16" t="s">
        <v>62</v>
      </c>
      <c r="B25" s="17">
        <f>SUM(B26-B24)</f>
        <v>235.44999999999982</v>
      </c>
      <c r="C25" s="17">
        <f t="shared" ref="C25:F25" si="9">SUM(C26-C24)</f>
        <v>268.40000000000009</v>
      </c>
      <c r="D25" s="17">
        <f t="shared" si="9"/>
        <v>461.40000000000055</v>
      </c>
      <c r="E25" s="17">
        <f t="shared" si="9"/>
        <v>810.10000000000036</v>
      </c>
      <c r="F25" s="17">
        <f t="shared" si="9"/>
        <v>810.10000000000036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 t="s">
        <v>58</v>
      </c>
      <c r="O25" s="17" t="s">
        <v>58</v>
      </c>
      <c r="P25" s="17" t="s">
        <v>58</v>
      </c>
    </row>
    <row r="26" spans="1:16" ht="15.75" thickBot="1" x14ac:dyDescent="0.3">
      <c r="A26" s="18" t="s">
        <v>59</v>
      </c>
      <c r="B26" s="19">
        <v>2427.25</v>
      </c>
      <c r="C26" s="19">
        <v>2767.1</v>
      </c>
      <c r="D26" s="19">
        <v>4756.6000000000004</v>
      </c>
      <c r="E26" s="19">
        <v>5105.3</v>
      </c>
      <c r="F26" s="19">
        <v>5105.3</v>
      </c>
      <c r="G26" s="22">
        <v>542</v>
      </c>
      <c r="H26" s="22">
        <v>535</v>
      </c>
      <c r="I26" s="3">
        <v>535</v>
      </c>
      <c r="J26" s="3">
        <v>535</v>
      </c>
      <c r="K26" s="3">
        <v>535</v>
      </c>
      <c r="L26" s="23">
        <f>SUM(B26/G26)</f>
        <v>4.4783210332103325</v>
      </c>
      <c r="M26" s="23">
        <f t="shared" ref="M26:P26" si="10">SUM(C26/H26)</f>
        <v>5.1721495327102804</v>
      </c>
      <c r="N26" s="23">
        <f t="shared" si="10"/>
        <v>8.8908411214953276</v>
      </c>
      <c r="O26" s="23">
        <f t="shared" si="10"/>
        <v>9.5426168224299062</v>
      </c>
      <c r="P26" s="23">
        <f t="shared" si="10"/>
        <v>9.5426168224299062</v>
      </c>
    </row>
  </sheetData>
  <mergeCells count="5">
    <mergeCell ref="A2:P2"/>
    <mergeCell ref="A3:A4"/>
    <mergeCell ref="B3:F3"/>
    <mergeCell ref="G3:K3"/>
    <mergeCell ref="L3:P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tabSelected="1" workbookViewId="0">
      <selection activeCell="B25" sqref="B25:F25"/>
    </sheetView>
  </sheetViews>
  <sheetFormatPr defaultRowHeight="15" x14ac:dyDescent="0.25"/>
  <cols>
    <col min="1" max="1" width="30.42578125" customWidth="1"/>
    <col min="2" max="2" width="11" customWidth="1"/>
    <col min="3" max="4" width="11.140625" customWidth="1"/>
    <col min="5" max="5" width="10.85546875" customWidth="1"/>
    <col min="6" max="6" width="12.5703125" customWidth="1"/>
    <col min="7" max="7" width="10.7109375" customWidth="1"/>
    <col min="12" max="12" width="10" bestFit="1" customWidth="1"/>
  </cols>
  <sheetData>
    <row r="2" spans="1:16" ht="16.5" thickBot="1" x14ac:dyDescent="0.3">
      <c r="A2" s="54" t="s">
        <v>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thickBot="1" x14ac:dyDescent="0.3">
      <c r="A3" s="49" t="s">
        <v>42</v>
      </c>
      <c r="B3" s="51" t="s">
        <v>43</v>
      </c>
      <c r="C3" s="52"/>
      <c r="D3" s="52"/>
      <c r="E3" s="52"/>
      <c r="F3" s="53"/>
      <c r="G3" s="51" t="s">
        <v>44</v>
      </c>
      <c r="H3" s="52"/>
      <c r="I3" s="52"/>
      <c r="J3" s="52"/>
      <c r="K3" s="53"/>
      <c r="L3" s="51" t="s">
        <v>45</v>
      </c>
      <c r="M3" s="52"/>
      <c r="N3" s="52"/>
      <c r="O3" s="52"/>
      <c r="P3" s="53"/>
    </row>
    <row r="4" spans="1:16" ht="48" thickBot="1" x14ac:dyDescent="0.3">
      <c r="A4" s="50"/>
      <c r="B4" s="15" t="s">
        <v>46</v>
      </c>
      <c r="C4" s="15" t="s">
        <v>47</v>
      </c>
      <c r="D4" s="15" t="s">
        <v>48</v>
      </c>
      <c r="E4" s="15" t="s">
        <v>49</v>
      </c>
      <c r="F4" s="15" t="s">
        <v>50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46</v>
      </c>
      <c r="M4" s="15" t="s">
        <v>47</v>
      </c>
      <c r="N4" s="15" t="s">
        <v>48</v>
      </c>
      <c r="O4" s="15" t="s">
        <v>49</v>
      </c>
      <c r="P4" s="15" t="s">
        <v>50</v>
      </c>
    </row>
    <row r="5" spans="1:16" ht="15.75" thickBot="1" x14ac:dyDescent="0.3">
      <c r="A5" s="16" t="s">
        <v>51</v>
      </c>
      <c r="B5" s="17" t="s">
        <v>52</v>
      </c>
      <c r="C5" s="17" t="s">
        <v>52</v>
      </c>
      <c r="D5" s="17" t="s">
        <v>52</v>
      </c>
      <c r="E5" s="17" t="s">
        <v>52</v>
      </c>
      <c r="F5" s="17" t="s">
        <v>52</v>
      </c>
      <c r="G5" s="17"/>
      <c r="H5" s="17"/>
      <c r="I5" s="17"/>
      <c r="J5" s="17"/>
      <c r="K5" s="17"/>
      <c r="L5" s="17" t="s">
        <v>52</v>
      </c>
      <c r="M5" s="17" t="s">
        <v>52</v>
      </c>
      <c r="N5" s="17" t="s">
        <v>52</v>
      </c>
      <c r="O5" s="17" t="s">
        <v>52</v>
      </c>
      <c r="P5" s="17" t="s">
        <v>52</v>
      </c>
    </row>
    <row r="6" spans="1:16" ht="15.75" thickBot="1" x14ac:dyDescent="0.3">
      <c r="A6" s="18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 t="s">
        <v>53</v>
      </c>
      <c r="M6" s="17" t="s">
        <v>54</v>
      </c>
      <c r="N6" s="17" t="s">
        <v>55</v>
      </c>
      <c r="O6" s="17" t="s">
        <v>56</v>
      </c>
      <c r="P6" s="17" t="s">
        <v>57</v>
      </c>
    </row>
    <row r="7" spans="1:16" ht="33" customHeight="1" thickBot="1" x14ac:dyDescent="0.3">
      <c r="A7" s="20" t="s">
        <v>27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7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17" t="s">
        <v>58</v>
      </c>
      <c r="O7" s="17" t="s">
        <v>58</v>
      </c>
      <c r="P7" s="17" t="s">
        <v>58</v>
      </c>
    </row>
    <row r="8" spans="1:16" ht="25.5" customHeight="1" thickBot="1" x14ac:dyDescent="0.3">
      <c r="A8" s="16" t="s">
        <v>60</v>
      </c>
      <c r="B8" s="17">
        <v>741.3</v>
      </c>
      <c r="C8" s="17">
        <v>845.1</v>
      </c>
      <c r="D8" s="17">
        <v>1121.5</v>
      </c>
      <c r="E8" s="17">
        <v>1121.5</v>
      </c>
      <c r="F8" s="17">
        <v>1121.5</v>
      </c>
      <c r="G8" s="17" t="s">
        <v>58</v>
      </c>
      <c r="H8" s="17" t="s">
        <v>58</v>
      </c>
      <c r="I8" s="17" t="s">
        <v>58</v>
      </c>
      <c r="J8" s="17" t="s">
        <v>58</v>
      </c>
      <c r="K8" s="17" t="s">
        <v>58</v>
      </c>
      <c r="L8" s="17" t="s">
        <v>58</v>
      </c>
      <c r="M8" s="17" t="s">
        <v>58</v>
      </c>
      <c r="N8" s="17" t="s">
        <v>58</v>
      </c>
      <c r="O8" s="17" t="s">
        <v>58</v>
      </c>
      <c r="P8" s="17" t="s">
        <v>58</v>
      </c>
    </row>
    <row r="9" spans="1:16" ht="26.25" customHeight="1" thickBot="1" x14ac:dyDescent="0.3">
      <c r="A9" s="16" t="s">
        <v>61</v>
      </c>
      <c r="B9" s="17">
        <f>SUM(B10-B8)</f>
        <v>842.7</v>
      </c>
      <c r="C9" s="17">
        <f t="shared" ref="C9:F9" si="0">SUM(C10-C8)</f>
        <v>960.69999999999993</v>
      </c>
      <c r="D9" s="17">
        <f t="shared" si="0"/>
        <v>1274.8000000000002</v>
      </c>
      <c r="E9" s="17">
        <f t="shared" si="0"/>
        <v>1274.8000000000002</v>
      </c>
      <c r="F9" s="17">
        <f t="shared" si="0"/>
        <v>1274.8000000000002</v>
      </c>
      <c r="G9" s="17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17" t="s">
        <v>58</v>
      </c>
      <c r="O9" s="17" t="s">
        <v>58</v>
      </c>
      <c r="P9" s="17" t="s">
        <v>58</v>
      </c>
    </row>
    <row r="10" spans="1:16" ht="15.75" thickBot="1" x14ac:dyDescent="0.3">
      <c r="A10" s="18" t="s">
        <v>59</v>
      </c>
      <c r="B10" s="17">
        <v>1584</v>
      </c>
      <c r="C10" s="17">
        <v>1805.8</v>
      </c>
      <c r="D10" s="17">
        <v>2396.3000000000002</v>
      </c>
      <c r="E10" s="17">
        <v>2396.3000000000002</v>
      </c>
      <c r="F10" s="17">
        <v>2396.3000000000002</v>
      </c>
      <c r="G10" s="21">
        <v>3681</v>
      </c>
      <c r="H10" s="3">
        <v>3600</v>
      </c>
      <c r="I10" s="3">
        <v>3650</v>
      </c>
      <c r="J10" s="3">
        <v>3700</v>
      </c>
      <c r="K10" s="3">
        <v>3700</v>
      </c>
      <c r="L10" s="24">
        <f>SUM(B10/G10)</f>
        <v>0.43031784841075793</v>
      </c>
      <c r="M10" s="24">
        <f t="shared" ref="M10:P10" si="1">SUM(C10/H10)</f>
        <v>0.50161111111111112</v>
      </c>
      <c r="N10" s="24">
        <f t="shared" si="1"/>
        <v>0.65652054794520553</v>
      </c>
      <c r="O10" s="24">
        <f t="shared" si="1"/>
        <v>0.64764864864864868</v>
      </c>
      <c r="P10" s="24">
        <f t="shared" si="1"/>
        <v>0.64764864864864868</v>
      </c>
    </row>
    <row r="11" spans="1:16" ht="57" customHeight="1" thickBot="1" x14ac:dyDescent="0.3">
      <c r="A11" s="20" t="s">
        <v>29</v>
      </c>
      <c r="B11" s="17" t="s">
        <v>58</v>
      </c>
      <c r="C11" s="17" t="s">
        <v>58</v>
      </c>
      <c r="D11" s="17" t="s">
        <v>58</v>
      </c>
      <c r="E11" s="17" t="s">
        <v>58</v>
      </c>
      <c r="F11" s="17" t="s">
        <v>58</v>
      </c>
      <c r="G11" s="17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17" t="s">
        <v>58</v>
      </c>
      <c r="O11" s="17" t="s">
        <v>58</v>
      </c>
      <c r="P11" s="17" t="s">
        <v>58</v>
      </c>
    </row>
    <row r="12" spans="1:16" ht="30.75" customHeight="1" thickBot="1" x14ac:dyDescent="0.3">
      <c r="A12" s="16" t="s">
        <v>60</v>
      </c>
      <c r="B12" s="17">
        <v>185.9</v>
      </c>
      <c r="C12" s="17">
        <v>211.9</v>
      </c>
      <c r="D12" s="17">
        <v>281.2</v>
      </c>
      <c r="E12" s="17">
        <v>281.2</v>
      </c>
      <c r="F12" s="17">
        <v>281.2</v>
      </c>
      <c r="G12" s="17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17" t="s">
        <v>58</v>
      </c>
      <c r="O12" s="17" t="s">
        <v>58</v>
      </c>
      <c r="P12" s="17" t="s">
        <v>58</v>
      </c>
    </row>
    <row r="13" spans="1:16" ht="38.25" customHeight="1" thickBot="1" x14ac:dyDescent="0.3">
      <c r="A13" s="16" t="s">
        <v>62</v>
      </c>
      <c r="B13" s="17">
        <f>SUM(B14-B12)</f>
        <v>211.29999999999998</v>
      </c>
      <c r="C13" s="17">
        <f t="shared" ref="C13:F13" si="2">SUM(C14-C12)</f>
        <v>240.9</v>
      </c>
      <c r="D13" s="17">
        <f t="shared" si="2"/>
        <v>319.7</v>
      </c>
      <c r="E13" s="17">
        <f t="shared" si="2"/>
        <v>319.7</v>
      </c>
      <c r="F13" s="17">
        <f t="shared" si="2"/>
        <v>319.7</v>
      </c>
      <c r="G13" s="17" t="s">
        <v>58</v>
      </c>
      <c r="H13" s="17" t="s">
        <v>58</v>
      </c>
      <c r="I13" s="17" t="s">
        <v>58</v>
      </c>
      <c r="J13" s="17" t="s">
        <v>58</v>
      </c>
      <c r="K13" s="17" t="s">
        <v>58</v>
      </c>
      <c r="L13" s="17" t="s">
        <v>58</v>
      </c>
      <c r="M13" s="17" t="s">
        <v>58</v>
      </c>
      <c r="N13" s="17" t="s">
        <v>58</v>
      </c>
      <c r="O13" s="17" t="s">
        <v>58</v>
      </c>
      <c r="P13" s="17" t="s">
        <v>58</v>
      </c>
    </row>
    <row r="14" spans="1:16" ht="15.75" thickBot="1" x14ac:dyDescent="0.3">
      <c r="A14" s="18" t="s">
        <v>59</v>
      </c>
      <c r="B14" s="17">
        <v>397.2</v>
      </c>
      <c r="C14" s="17">
        <v>452.8</v>
      </c>
      <c r="D14" s="17">
        <v>600.9</v>
      </c>
      <c r="E14" s="17">
        <v>600.9</v>
      </c>
      <c r="F14" s="17">
        <v>600.9</v>
      </c>
      <c r="G14" s="21">
        <v>23</v>
      </c>
      <c r="H14" s="3">
        <v>23</v>
      </c>
      <c r="I14" s="3">
        <v>23</v>
      </c>
      <c r="J14" s="3">
        <v>23</v>
      </c>
      <c r="K14" s="3">
        <v>23</v>
      </c>
      <c r="L14" s="24">
        <f>SUM(B14/G14)</f>
        <v>17.269565217391303</v>
      </c>
      <c r="M14" s="24">
        <f t="shared" ref="M14:P14" si="3">SUM(C14/H14)</f>
        <v>19.68695652173913</v>
      </c>
      <c r="N14" s="24">
        <f t="shared" si="3"/>
        <v>26.126086956521739</v>
      </c>
      <c r="O14" s="24">
        <f t="shared" si="3"/>
        <v>26.126086956521739</v>
      </c>
      <c r="P14" s="24">
        <f t="shared" si="3"/>
        <v>26.126086956521739</v>
      </c>
    </row>
    <row r="15" spans="1:16" ht="42" customHeight="1" thickBot="1" x14ac:dyDescent="0.3">
      <c r="A15" s="27" t="s">
        <v>31</v>
      </c>
      <c r="B15" s="17" t="s">
        <v>58</v>
      </c>
      <c r="C15" s="17" t="s">
        <v>58</v>
      </c>
      <c r="D15" s="17" t="s">
        <v>58</v>
      </c>
      <c r="E15" s="17" t="s">
        <v>58</v>
      </c>
      <c r="F15" s="17" t="s">
        <v>58</v>
      </c>
      <c r="G15" s="17" t="s">
        <v>58</v>
      </c>
      <c r="H15" s="17" t="s">
        <v>58</v>
      </c>
      <c r="I15" s="17" t="s">
        <v>58</v>
      </c>
      <c r="J15" s="17" t="s">
        <v>58</v>
      </c>
      <c r="K15" s="17" t="s">
        <v>58</v>
      </c>
      <c r="L15" s="17" t="s">
        <v>58</v>
      </c>
      <c r="M15" s="17" t="s">
        <v>58</v>
      </c>
      <c r="N15" s="17" t="s">
        <v>58</v>
      </c>
      <c r="O15" s="17" t="s">
        <v>58</v>
      </c>
      <c r="P15" s="17" t="s">
        <v>58</v>
      </c>
    </row>
    <row r="16" spans="1:16" ht="33" customHeight="1" thickBot="1" x14ac:dyDescent="0.3">
      <c r="A16" s="16" t="s">
        <v>60</v>
      </c>
      <c r="B16" s="17">
        <v>178.8</v>
      </c>
      <c r="C16" s="17">
        <v>203.8</v>
      </c>
      <c r="D16" s="17">
        <v>270.5</v>
      </c>
      <c r="E16" s="17">
        <v>270.5</v>
      </c>
      <c r="F16" s="17">
        <v>270.5</v>
      </c>
      <c r="G16" s="17" t="s">
        <v>58</v>
      </c>
      <c r="H16" s="17" t="s">
        <v>58</v>
      </c>
      <c r="I16" s="17" t="s">
        <v>58</v>
      </c>
      <c r="J16" s="17" t="s">
        <v>58</v>
      </c>
      <c r="K16" s="17" t="s">
        <v>58</v>
      </c>
      <c r="L16" s="17" t="s">
        <v>58</v>
      </c>
      <c r="M16" s="17" t="s">
        <v>58</v>
      </c>
      <c r="N16" s="17" t="s">
        <v>58</v>
      </c>
      <c r="O16" s="17" t="s">
        <v>58</v>
      </c>
      <c r="P16" s="17" t="s">
        <v>58</v>
      </c>
    </row>
    <row r="17" spans="1:16" ht="51.75" customHeight="1" thickBot="1" x14ac:dyDescent="0.3">
      <c r="A17" s="16" t="s">
        <v>62</v>
      </c>
      <c r="B17" s="17">
        <f>SUM(B18-B16)</f>
        <v>203.2</v>
      </c>
      <c r="C17" s="17">
        <f t="shared" ref="C17:F17" si="4">SUM(C18-C16)</f>
        <v>231.7</v>
      </c>
      <c r="D17" s="17">
        <f t="shared" si="4"/>
        <v>307.39999999999998</v>
      </c>
      <c r="E17" s="17">
        <f t="shared" si="4"/>
        <v>307.39999999999998</v>
      </c>
      <c r="F17" s="17">
        <f t="shared" si="4"/>
        <v>307.39999999999998</v>
      </c>
      <c r="G17" s="17" t="s">
        <v>58</v>
      </c>
      <c r="H17" s="17" t="s">
        <v>58</v>
      </c>
      <c r="I17" s="17" t="s">
        <v>58</v>
      </c>
      <c r="J17" s="17" t="s">
        <v>58</v>
      </c>
      <c r="K17" s="17" t="s">
        <v>58</v>
      </c>
      <c r="L17" s="17" t="s">
        <v>58</v>
      </c>
      <c r="M17" s="17" t="s">
        <v>58</v>
      </c>
      <c r="N17" s="17" t="s">
        <v>58</v>
      </c>
      <c r="O17" s="17" t="s">
        <v>58</v>
      </c>
      <c r="P17" s="17" t="s">
        <v>58</v>
      </c>
    </row>
    <row r="18" spans="1:16" ht="15.75" thickBot="1" x14ac:dyDescent="0.3">
      <c r="A18" s="18" t="s">
        <v>59</v>
      </c>
      <c r="B18" s="19">
        <v>382</v>
      </c>
      <c r="C18" s="19">
        <v>435.5</v>
      </c>
      <c r="D18" s="19">
        <v>577.9</v>
      </c>
      <c r="E18" s="19">
        <v>577.9</v>
      </c>
      <c r="F18" s="19">
        <v>577.9</v>
      </c>
      <c r="G18" s="19">
        <v>45</v>
      </c>
      <c r="H18" s="19">
        <v>45</v>
      </c>
      <c r="I18" s="3">
        <v>45</v>
      </c>
      <c r="J18" s="3">
        <v>45</v>
      </c>
      <c r="K18" s="3">
        <v>45</v>
      </c>
      <c r="L18" s="23">
        <f>SUM(B18/G18)</f>
        <v>8.4888888888888889</v>
      </c>
      <c r="M18" s="23">
        <f t="shared" ref="M18" si="5">SUM(C18/H18)</f>
        <v>9.6777777777777771</v>
      </c>
      <c r="N18" s="23">
        <f>SUM(D18/I18)</f>
        <v>12.842222222222222</v>
      </c>
      <c r="O18" s="23">
        <f t="shared" ref="O18:P18" si="6">SUM(E18/J18)</f>
        <v>12.842222222222222</v>
      </c>
      <c r="P18" s="23">
        <f t="shared" si="6"/>
        <v>12.842222222222222</v>
      </c>
    </row>
    <row r="19" spans="1:16" ht="15.75" thickBot="1" x14ac:dyDescent="0.3">
      <c r="A19" s="20" t="s">
        <v>32</v>
      </c>
      <c r="B19" s="17" t="s">
        <v>58</v>
      </c>
      <c r="C19" s="17" t="s">
        <v>58</v>
      </c>
      <c r="D19" s="17" t="s">
        <v>58</v>
      </c>
      <c r="E19" s="17" t="s">
        <v>58</v>
      </c>
      <c r="F19" s="17" t="s">
        <v>58</v>
      </c>
      <c r="G19" s="17" t="s">
        <v>58</v>
      </c>
      <c r="H19" s="17" t="s">
        <v>58</v>
      </c>
      <c r="I19" s="17" t="s">
        <v>58</v>
      </c>
      <c r="J19" s="17" t="s">
        <v>58</v>
      </c>
      <c r="K19" s="17" t="s">
        <v>58</v>
      </c>
      <c r="L19" s="17" t="s">
        <v>58</v>
      </c>
      <c r="M19" s="17" t="s">
        <v>58</v>
      </c>
      <c r="N19" s="17" t="s">
        <v>58</v>
      </c>
      <c r="O19" s="17" t="s">
        <v>58</v>
      </c>
      <c r="P19" s="17" t="s">
        <v>58</v>
      </c>
    </row>
    <row r="20" spans="1:16" ht="15.75" thickBot="1" x14ac:dyDescent="0.3">
      <c r="A20" s="16" t="s">
        <v>60</v>
      </c>
      <c r="B20" s="17">
        <v>92.9</v>
      </c>
      <c r="C20" s="17">
        <v>105.9</v>
      </c>
      <c r="D20" s="17">
        <v>140.5</v>
      </c>
      <c r="E20" s="17">
        <v>140.5</v>
      </c>
      <c r="F20" s="17">
        <v>140.5</v>
      </c>
      <c r="G20" s="17" t="s">
        <v>58</v>
      </c>
      <c r="H20" s="17" t="s">
        <v>58</v>
      </c>
      <c r="I20" s="17" t="s">
        <v>58</v>
      </c>
      <c r="J20" s="17" t="s">
        <v>58</v>
      </c>
      <c r="K20" s="17" t="s">
        <v>58</v>
      </c>
      <c r="L20" s="17" t="s">
        <v>58</v>
      </c>
      <c r="M20" s="17" t="s">
        <v>58</v>
      </c>
      <c r="N20" s="17" t="s">
        <v>58</v>
      </c>
      <c r="O20" s="17" t="s">
        <v>58</v>
      </c>
      <c r="P20" s="17" t="s">
        <v>58</v>
      </c>
    </row>
    <row r="21" spans="1:16" ht="15.75" thickBot="1" x14ac:dyDescent="0.3">
      <c r="A21" s="16" t="s">
        <v>62</v>
      </c>
      <c r="B21" s="17">
        <f>SUM(B22-B20)</f>
        <v>105.6</v>
      </c>
      <c r="C21" s="17">
        <f t="shared" ref="C21:F21" si="7">SUM(C22-C20)</f>
        <v>120.4</v>
      </c>
      <c r="D21" s="17">
        <f t="shared" si="7"/>
        <v>159.80000000000001</v>
      </c>
      <c r="E21" s="17">
        <f t="shared" si="7"/>
        <v>159.80000000000001</v>
      </c>
      <c r="F21" s="17">
        <f t="shared" si="7"/>
        <v>159.80000000000001</v>
      </c>
      <c r="G21" s="17" t="s">
        <v>58</v>
      </c>
      <c r="H21" s="17" t="s">
        <v>58</v>
      </c>
      <c r="I21" s="17" t="s">
        <v>58</v>
      </c>
      <c r="J21" s="17" t="s">
        <v>58</v>
      </c>
      <c r="K21" s="17" t="s">
        <v>58</v>
      </c>
      <c r="L21" s="17" t="s">
        <v>58</v>
      </c>
      <c r="M21" s="17" t="s">
        <v>58</v>
      </c>
      <c r="N21" s="17" t="s">
        <v>58</v>
      </c>
      <c r="O21" s="17" t="s">
        <v>58</v>
      </c>
      <c r="P21" s="17" t="s">
        <v>58</v>
      </c>
    </row>
    <row r="22" spans="1:16" ht="15.75" thickBot="1" x14ac:dyDescent="0.3">
      <c r="A22" s="18" t="s">
        <v>59</v>
      </c>
      <c r="B22" s="19">
        <v>198.5</v>
      </c>
      <c r="C22" s="19">
        <v>226.3</v>
      </c>
      <c r="D22" s="19">
        <v>300.3</v>
      </c>
      <c r="E22" s="19">
        <v>300.3</v>
      </c>
      <c r="F22" s="19">
        <v>300.3</v>
      </c>
      <c r="G22" s="22">
        <v>9</v>
      </c>
      <c r="H22" s="22">
        <v>9</v>
      </c>
      <c r="I22" s="3">
        <v>10</v>
      </c>
      <c r="J22" s="3">
        <v>11</v>
      </c>
      <c r="K22" s="3">
        <v>11</v>
      </c>
      <c r="L22" s="23">
        <f>SUM(B22/G22)</f>
        <v>22.055555555555557</v>
      </c>
      <c r="M22" s="23">
        <f t="shared" ref="M22:P22" si="8">SUM(C22/H22)</f>
        <v>25.144444444444446</v>
      </c>
      <c r="N22" s="23">
        <f t="shared" si="8"/>
        <v>30.03</v>
      </c>
      <c r="O22" s="23">
        <f t="shared" si="8"/>
        <v>27.3</v>
      </c>
      <c r="P22" s="23">
        <f t="shared" si="8"/>
        <v>27.3</v>
      </c>
    </row>
    <row r="23" spans="1:16" ht="78" thickBot="1" x14ac:dyDescent="0.3">
      <c r="A23" s="20" t="s">
        <v>34</v>
      </c>
      <c r="B23" s="17" t="s">
        <v>58</v>
      </c>
      <c r="C23" s="17" t="s">
        <v>58</v>
      </c>
      <c r="D23" s="17" t="s">
        <v>58</v>
      </c>
      <c r="E23" s="17" t="s">
        <v>58</v>
      </c>
      <c r="F23" s="17" t="s">
        <v>58</v>
      </c>
      <c r="G23" s="17" t="s">
        <v>58</v>
      </c>
      <c r="H23" s="17" t="s">
        <v>58</v>
      </c>
      <c r="I23" s="17" t="s">
        <v>58</v>
      </c>
      <c r="J23" s="17" t="s">
        <v>58</v>
      </c>
      <c r="K23" s="17" t="s">
        <v>58</v>
      </c>
      <c r="L23" s="17" t="s">
        <v>58</v>
      </c>
      <c r="M23" s="17" t="s">
        <v>58</v>
      </c>
      <c r="N23" s="17" t="s">
        <v>58</v>
      </c>
      <c r="O23" s="17" t="s">
        <v>58</v>
      </c>
      <c r="P23" s="17" t="s">
        <v>58</v>
      </c>
    </row>
    <row r="24" spans="1:16" ht="15.75" thickBot="1" x14ac:dyDescent="0.3">
      <c r="A24" s="16" t="s">
        <v>60</v>
      </c>
      <c r="B24" s="17">
        <v>649.6</v>
      </c>
      <c r="C24" s="17">
        <v>740.5</v>
      </c>
      <c r="D24" s="17">
        <v>982.7</v>
      </c>
      <c r="E24" s="17">
        <v>982.7</v>
      </c>
      <c r="F24" s="17">
        <v>982.7</v>
      </c>
      <c r="G24" s="17" t="s">
        <v>58</v>
      </c>
      <c r="H24" s="17" t="s">
        <v>58</v>
      </c>
      <c r="I24" s="17" t="s">
        <v>58</v>
      </c>
      <c r="J24" s="17" t="s">
        <v>58</v>
      </c>
      <c r="K24" s="17" t="s">
        <v>58</v>
      </c>
      <c r="L24" s="17" t="s">
        <v>58</v>
      </c>
      <c r="M24" s="17" t="s">
        <v>58</v>
      </c>
      <c r="N24" s="17" t="s">
        <v>58</v>
      </c>
      <c r="O24" s="17" t="s">
        <v>58</v>
      </c>
      <c r="P24" s="17" t="s">
        <v>58</v>
      </c>
    </row>
    <row r="25" spans="1:16" ht="15.75" thickBot="1" x14ac:dyDescent="0.3">
      <c r="A25" s="16" t="s">
        <v>62</v>
      </c>
      <c r="B25" s="17">
        <f>SUM(B26-B24)</f>
        <v>738.49999999999989</v>
      </c>
      <c r="C25" s="17">
        <f t="shared" ref="C25:F25" si="9">SUM(C26-C24)</f>
        <v>841.90000000000009</v>
      </c>
      <c r="D25" s="17">
        <f t="shared" si="9"/>
        <v>1117.1000000000001</v>
      </c>
      <c r="E25" s="17">
        <f t="shared" si="9"/>
        <v>1117.1000000000001</v>
      </c>
      <c r="F25" s="17">
        <f t="shared" si="9"/>
        <v>1117.1000000000001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 t="s">
        <v>58</v>
      </c>
      <c r="O25" s="17" t="s">
        <v>58</v>
      </c>
      <c r="P25" s="17" t="s">
        <v>58</v>
      </c>
    </row>
    <row r="26" spans="1:16" ht="15.75" thickBot="1" x14ac:dyDescent="0.3">
      <c r="A26" s="18" t="s">
        <v>59</v>
      </c>
      <c r="B26" s="19">
        <v>1388.1</v>
      </c>
      <c r="C26" s="19">
        <v>1582.4</v>
      </c>
      <c r="D26" s="19">
        <v>2099.8000000000002</v>
      </c>
      <c r="E26" s="19">
        <v>2099.8000000000002</v>
      </c>
      <c r="F26" s="19">
        <v>2099.8000000000002</v>
      </c>
      <c r="G26" s="22">
        <v>80</v>
      </c>
      <c r="H26" s="22">
        <v>80</v>
      </c>
      <c r="I26" s="3">
        <v>85</v>
      </c>
      <c r="J26" s="3">
        <v>90</v>
      </c>
      <c r="K26" s="3">
        <v>90</v>
      </c>
      <c r="L26" s="23">
        <f>SUM(B26/G26)</f>
        <v>17.35125</v>
      </c>
      <c r="M26" s="23">
        <f t="shared" ref="M26:P26" si="10">SUM(C26/H26)</f>
        <v>19.78</v>
      </c>
      <c r="N26" s="23">
        <f t="shared" si="10"/>
        <v>24.703529411764709</v>
      </c>
      <c r="O26" s="23">
        <f t="shared" si="10"/>
        <v>23.331111111111113</v>
      </c>
      <c r="P26" s="23">
        <f t="shared" si="10"/>
        <v>23.331111111111113</v>
      </c>
    </row>
  </sheetData>
  <mergeCells count="5">
    <mergeCell ref="A2:P2"/>
    <mergeCell ref="A3:A4"/>
    <mergeCell ref="B3:F3"/>
    <mergeCell ref="G3:K3"/>
    <mergeCell ref="L3:P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2019-2021</vt:lpstr>
      <vt:lpstr>Нормат.ЦБКС</vt:lpstr>
      <vt:lpstr>дши норм.</vt:lpstr>
      <vt:lpstr>Нормат.РЦНТ</vt:lpstr>
      <vt:lpstr>Нормат.РДК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ПетроваНД</cp:lastModifiedBy>
  <cp:lastPrinted>2018-11-13T05:18:43Z</cp:lastPrinted>
  <dcterms:created xsi:type="dcterms:W3CDTF">2016-11-17T03:03:58Z</dcterms:created>
  <dcterms:modified xsi:type="dcterms:W3CDTF">2019-05-22T00:59:06Z</dcterms:modified>
</cp:coreProperties>
</file>